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updateLinks="never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somfy-my.sharepoint.com/personal/nicki_beggs_somfy_com/Documents/SOMFY/2025/RRP/Somfy Brand/"/>
    </mc:Choice>
  </mc:AlternateContent>
  <xr:revisionPtr revIDLastSave="28" documentId="8_{96F9416E-460A-4BDE-99D7-712E69B27B4A}" xr6:coauthVersionLast="47" xr6:coauthVersionMax="47" xr10:uidLastSave="{9500F58D-9758-4DCE-BF62-C45E7B8DE60C}"/>
  <workbookProtection workbookAlgorithmName="SHA-512" workbookHashValue="F6GD55EOMVIWRH9Eep6vtyzdhgXYNldp7gSkRfULvAe/9XnU4+IpRQNB6ThvTweOLGtIDybi1quZOosim6TjqA==" workbookSaltValue="uJlHB5H7Vp+iHgR42UycfQ==" workbookSpinCount="100000" lockStructure="1"/>
  <bookViews>
    <workbookView xWindow="-110" yWindow="-110" windowWidth="19420" windowHeight="10300" tabRatio="722" xr2:uid="{00000000-000D-0000-FFFF-FFFF00000000}"/>
  </bookViews>
  <sheets>
    <sheet name="Customer Details" sheetId="16" r:id="rId1"/>
    <sheet name="Contact Information" sheetId="24" state="hidden" r:id="rId2"/>
    <sheet name="Motors" sheetId="11" r:id="rId3"/>
    <sheet name="Electronics" sheetId="27" r:id="rId4"/>
    <sheet name="Accessories&amp;Sundry" sheetId="14" r:id="rId5"/>
    <sheet name="Curtains" sheetId="20" r:id="rId6"/>
    <sheet name="Terms and Conditions" sheetId="19" r:id="rId7"/>
  </sheets>
  <externalReferences>
    <externalReference r:id="rId8"/>
    <externalReference r:id="rId9"/>
    <externalReference r:id="rId10"/>
  </externalReferences>
  <definedNames>
    <definedName name="_xlnm._FilterDatabase" localSheetId="4" hidden="1">'Accessories&amp;Sundry'!$B$3:$S$310</definedName>
    <definedName name="_xlnm._FilterDatabase" localSheetId="5" hidden="1">Curtains!$B$3:$L$87</definedName>
    <definedName name="_xlnm._FilterDatabase" localSheetId="3" hidden="1">Electronics!$A$3:$S$3</definedName>
    <definedName name="_xlnm._FilterDatabase" localSheetId="2" hidden="1">Motors!$B$3:$S$170</definedName>
    <definedName name="Accessories">#REF!</definedName>
    <definedName name="Curtains">#REF!</definedName>
    <definedName name="Electronics">#REF!</definedName>
    <definedName name="history">'[1]HSTRY-2009'!$A$5:$N$32</definedName>
    <definedName name="Motor_Cables">#REF!</definedName>
    <definedName name="_xlnm.Print_Titles" localSheetId="4">'Accessories&amp;Sundry'!$1:$3</definedName>
    <definedName name="_xlnm.Print_Titles" localSheetId="5">Curtains!$1:$3</definedName>
    <definedName name="_xlnm.Print_Titles" localSheetId="2">Motors!$1:$3</definedName>
    <definedName name="Tubular_Motors">#REF!</definedName>
    <definedName name="Window_Opener_Motor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89" i="20" l="1"/>
  <c r="L90" i="20"/>
  <c r="I90" i="20" s="1"/>
  <c r="J90" i="20" s="1"/>
  <c r="H90" i="20"/>
  <c r="S116" i="27"/>
  <c r="I116" i="27" s="1"/>
  <c r="J116" i="27" s="1"/>
  <c r="S117" i="27"/>
  <c r="H116" i="27"/>
  <c r="J3" i="14"/>
  <c r="I3" i="14"/>
  <c r="S125" i="27"/>
  <c r="S123" i="27"/>
  <c r="S121" i="27"/>
  <c r="S120" i="27"/>
  <c r="S119" i="27"/>
  <c r="J3" i="27"/>
  <c r="I3" i="27"/>
  <c r="H95" i="27"/>
  <c r="S95" i="27"/>
  <c r="I95" i="27" s="1"/>
  <c r="J95" i="27" s="1"/>
  <c r="S94" i="27"/>
  <c r="I89" i="20" l="1"/>
  <c r="H268" i="14" l="1"/>
  <c r="H267" i="14"/>
  <c r="H266" i="14"/>
  <c r="H264" i="14"/>
  <c r="H262" i="14"/>
  <c r="H259" i="14"/>
  <c r="H258" i="14"/>
  <c r="H257" i="14"/>
  <c r="H270" i="14"/>
  <c r="H269" i="14"/>
  <c r="H261" i="14"/>
  <c r="H260" i="14"/>
  <c r="S270" i="14"/>
  <c r="I270" i="14" s="1"/>
  <c r="J270" i="14" s="1"/>
  <c r="S269" i="14"/>
  <c r="I269" i="14" s="1"/>
  <c r="J269" i="14" s="1"/>
  <c r="S268" i="14"/>
  <c r="I268" i="14" s="1"/>
  <c r="J268" i="14" s="1"/>
  <c r="S267" i="14"/>
  <c r="S266" i="14"/>
  <c r="S265" i="14"/>
  <c r="I265" i="14" s="1"/>
  <c r="J265" i="14" s="1"/>
  <c r="S264" i="14"/>
  <c r="S262" i="14"/>
  <c r="S261" i="14"/>
  <c r="I261" i="14" s="1"/>
  <c r="J261" i="14" s="1"/>
  <c r="S260" i="14"/>
  <c r="I260" i="14" s="1"/>
  <c r="J260" i="14" s="1"/>
  <c r="S259" i="14"/>
  <c r="S258" i="14"/>
  <c r="S257" i="14"/>
  <c r="R263" i="14"/>
  <c r="R256" i="14"/>
  <c r="I267" i="14" l="1"/>
  <c r="J267" i="14" s="1"/>
  <c r="I262" i="14"/>
  <c r="J262" i="14" s="1"/>
  <c r="I266" i="14"/>
  <c r="J266" i="14" s="1"/>
  <c r="H265" i="14"/>
  <c r="I264" i="14"/>
  <c r="J264" i="14" s="1"/>
  <c r="I257" i="14"/>
  <c r="J257" i="14" s="1"/>
  <c r="I258" i="14"/>
  <c r="J258" i="14" s="1"/>
  <c r="I259" i="14"/>
  <c r="J259" i="14" s="1"/>
  <c r="S5" i="27" l="1"/>
  <c r="H12" i="27"/>
  <c r="J89" i="20"/>
  <c r="S12" i="27"/>
  <c r="I12" i="27" s="1"/>
  <c r="J12" i="27" s="1"/>
  <c r="I123" i="27"/>
  <c r="J123" i="27" s="1"/>
  <c r="H123" i="27"/>
  <c r="S10" i="27" l="1"/>
  <c r="I10" i="27" s="1"/>
  <c r="J10" i="27" s="1"/>
  <c r="H10" i="27"/>
  <c r="S9" i="27"/>
  <c r="I9" i="27" s="1"/>
  <c r="J9" i="27" s="1"/>
  <c r="H9" i="27"/>
  <c r="S36" i="27"/>
  <c r="I36" i="27" s="1"/>
  <c r="J36" i="27" s="1"/>
  <c r="H36" i="27"/>
  <c r="H60" i="11" l="1"/>
  <c r="S65" i="11"/>
  <c r="I65" i="11" s="1"/>
  <c r="J65" i="11" s="1"/>
  <c r="H65" i="11"/>
  <c r="S64" i="11"/>
  <c r="I64" i="11" s="1"/>
  <c r="J64" i="11" s="1"/>
  <c r="H64" i="11"/>
  <c r="S63" i="11"/>
  <c r="I63" i="11" s="1"/>
  <c r="J63" i="11" s="1"/>
  <c r="H63" i="11"/>
  <c r="S62" i="11"/>
  <c r="I62" i="11" s="1"/>
  <c r="J62" i="11" s="1"/>
  <c r="H62" i="11"/>
  <c r="S61" i="11"/>
  <c r="I61" i="11" s="1"/>
  <c r="J61" i="11" s="1"/>
  <c r="H61" i="11"/>
  <c r="S60" i="11"/>
  <c r="S59" i="11"/>
  <c r="S176" i="14"/>
  <c r="I176" i="14" s="1"/>
  <c r="J176" i="14" s="1"/>
  <c r="H176" i="14"/>
  <c r="S177" i="14"/>
  <c r="I177" i="14" s="1"/>
  <c r="J177" i="14" s="1"/>
  <c r="H177" i="14"/>
  <c r="S175" i="14"/>
  <c r="S36" i="11"/>
  <c r="I36" i="11" s="1"/>
  <c r="J36" i="11" s="1"/>
  <c r="H36" i="11"/>
  <c r="S44" i="11"/>
  <c r="I44" i="11" s="1"/>
  <c r="J44" i="11" s="1"/>
  <c r="H44" i="11"/>
  <c r="S43" i="11"/>
  <c r="I43" i="11" s="1"/>
  <c r="J43" i="11" s="1"/>
  <c r="H43" i="11"/>
  <c r="S42" i="11"/>
  <c r="I42" i="11" s="1"/>
  <c r="J42" i="11" s="1"/>
  <c r="H42" i="11"/>
  <c r="S15" i="11"/>
  <c r="I15" i="11" s="1"/>
  <c r="J15" i="11" s="1"/>
  <c r="H15" i="11"/>
  <c r="S14" i="11"/>
  <c r="I14" i="11" s="1"/>
  <c r="J14" i="11" s="1"/>
  <c r="H14" i="11"/>
  <c r="S13" i="11"/>
  <c r="I13" i="11" s="1"/>
  <c r="J13" i="11" s="1"/>
  <c r="H13" i="11"/>
  <c r="S12" i="11"/>
  <c r="S11" i="11"/>
  <c r="I11" i="11" s="1"/>
  <c r="J11" i="11" s="1"/>
  <c r="H11" i="11"/>
  <c r="S10" i="11"/>
  <c r="I10" i="11" s="1"/>
  <c r="J10" i="11" s="1"/>
  <c r="H10" i="11"/>
  <c r="S9" i="11"/>
  <c r="I9" i="11" s="1"/>
  <c r="J9" i="11" s="1"/>
  <c r="H9" i="11"/>
  <c r="S8" i="11"/>
  <c r="S35" i="11"/>
  <c r="I35" i="11" s="1"/>
  <c r="J35" i="11" s="1"/>
  <c r="H35" i="11"/>
  <c r="S34" i="11"/>
  <c r="I34" i="11" s="1"/>
  <c r="J34" i="11" s="1"/>
  <c r="H34" i="11"/>
  <c r="S32" i="11"/>
  <c r="I32" i="11" s="1"/>
  <c r="J32" i="11" s="1"/>
  <c r="H32" i="11"/>
  <c r="S31" i="11"/>
  <c r="I31" i="11" s="1"/>
  <c r="J31" i="11" s="1"/>
  <c r="H31" i="11"/>
  <c r="S30" i="11"/>
  <c r="I30" i="11" s="1"/>
  <c r="J30" i="11" s="1"/>
  <c r="H30" i="11"/>
  <c r="L92" i="20"/>
  <c r="I92" i="20" s="1"/>
  <c r="J92" i="20" s="1"/>
  <c r="H92" i="20"/>
  <c r="I125" i="27"/>
  <c r="J125" i="27" s="1"/>
  <c r="H125" i="27"/>
  <c r="S79" i="27"/>
  <c r="I79" i="27" s="1"/>
  <c r="J79" i="27" s="1"/>
  <c r="H79" i="27"/>
  <c r="S78" i="27"/>
  <c r="I78" i="27" s="1"/>
  <c r="J78" i="27" s="1"/>
  <c r="H78" i="27"/>
  <c r="I60" i="11" l="1"/>
  <c r="J60" i="11" s="1"/>
  <c r="S174" i="14"/>
  <c r="I174" i="14" s="1"/>
  <c r="J174" i="14" s="1"/>
  <c r="H174" i="14"/>
  <c r="S173" i="14"/>
  <c r="I173" i="14" s="1"/>
  <c r="J173" i="14" s="1"/>
  <c r="H173" i="14"/>
  <c r="S172" i="14"/>
  <c r="I121" i="27"/>
  <c r="J121" i="27" s="1"/>
  <c r="H121" i="27"/>
  <c r="I120" i="27"/>
  <c r="J120" i="27" s="1"/>
  <c r="H120" i="27"/>
  <c r="I119" i="27"/>
  <c r="J119" i="27" s="1"/>
  <c r="H119" i="27"/>
  <c r="S118" i="27"/>
  <c r="I118" i="27" s="1"/>
  <c r="J118" i="27" s="1"/>
  <c r="H118" i="27"/>
  <c r="I117" i="27"/>
  <c r="J117" i="27" s="1"/>
  <c r="H117" i="27"/>
  <c r="S115" i="27"/>
  <c r="S84" i="27"/>
  <c r="I84" i="27" s="1"/>
  <c r="J84" i="27" s="1"/>
  <c r="H84" i="27"/>
  <c r="C5" i="16"/>
  <c r="S80" i="14" l="1"/>
  <c r="S171" i="14" l="1"/>
  <c r="I171" i="14" s="1"/>
  <c r="J171" i="14" s="1"/>
  <c r="S170" i="14"/>
  <c r="I170" i="14" s="1"/>
  <c r="J170" i="14" s="1"/>
  <c r="S169" i="14"/>
  <c r="H171" i="14"/>
  <c r="H170" i="14"/>
  <c r="I169" i="14" l="1"/>
  <c r="J169" i="14" s="1"/>
  <c r="H169" i="14"/>
  <c r="S168" i="14"/>
  <c r="S81" i="11"/>
  <c r="I81" i="11" s="1"/>
  <c r="J81" i="11" s="1"/>
  <c r="S82" i="11"/>
  <c r="I82" i="11" s="1"/>
  <c r="J82" i="11" s="1"/>
  <c r="S83" i="11"/>
  <c r="I83" i="11" s="1"/>
  <c r="J83" i="11" s="1"/>
  <c r="H81" i="11"/>
  <c r="H82" i="11"/>
  <c r="S84" i="11"/>
  <c r="I84" i="11" s="1"/>
  <c r="J84" i="11" s="1"/>
  <c r="H84" i="11"/>
  <c r="H83" i="11"/>
  <c r="S80" i="11"/>
  <c r="I80" i="11" s="1"/>
  <c r="J80" i="11" s="1"/>
  <c r="H80" i="11"/>
  <c r="S79" i="11"/>
  <c r="I79" i="11" s="1"/>
  <c r="J79" i="11" s="1"/>
  <c r="H79" i="11"/>
  <c r="S78" i="11"/>
  <c r="S152" i="14"/>
  <c r="I152" i="14" s="1"/>
  <c r="J152" i="14" s="1"/>
  <c r="S153" i="14"/>
  <c r="I153" i="14" s="1"/>
  <c r="J153" i="14" s="1"/>
  <c r="H153" i="14"/>
  <c r="H152" i="14"/>
  <c r="H113" i="27"/>
  <c r="S113" i="27"/>
  <c r="I113" i="27" s="1"/>
  <c r="J113" i="27" s="1"/>
  <c r="S112" i="27"/>
  <c r="I112" i="27" s="1"/>
  <c r="J112" i="27" s="1"/>
  <c r="H112" i="27"/>
  <c r="S24" i="14"/>
  <c r="I24" i="14" s="1"/>
  <c r="J24" i="14" s="1"/>
  <c r="H24" i="14"/>
  <c r="H93" i="27"/>
  <c r="S93" i="27"/>
  <c r="I93" i="27" s="1"/>
  <c r="J93" i="27" s="1"/>
  <c r="S38" i="11"/>
  <c r="I38" i="11" s="1"/>
  <c r="J38" i="11" s="1"/>
  <c r="H38" i="11"/>
  <c r="S40" i="11"/>
  <c r="I40" i="11" s="1"/>
  <c r="J40" i="11" s="1"/>
  <c r="H40" i="11"/>
  <c r="S39" i="11"/>
  <c r="I39" i="11" s="1"/>
  <c r="J39" i="11" s="1"/>
  <c r="H39" i="11"/>
  <c r="H70" i="27" l="1"/>
  <c r="S70" i="27"/>
  <c r="I70" i="27" s="1"/>
  <c r="J70" i="27" s="1"/>
  <c r="S6" i="27"/>
  <c r="I6" i="27" s="1"/>
  <c r="J6" i="27" s="1"/>
  <c r="H6" i="27"/>
  <c r="I5" i="27" l="1"/>
  <c r="J5" i="27" s="1"/>
  <c r="H5" i="27"/>
  <c r="L93" i="20" l="1"/>
  <c r="I93" i="20" s="1"/>
  <c r="J93" i="20" s="1"/>
  <c r="L88" i="20"/>
  <c r="I88" i="20" s="1"/>
  <c r="J88" i="20" s="1"/>
  <c r="L87" i="20"/>
  <c r="I87" i="20" s="1"/>
  <c r="J87" i="20" s="1"/>
  <c r="L86" i="20"/>
  <c r="I86" i="20" s="1"/>
  <c r="J86" i="20" s="1"/>
  <c r="L85" i="20"/>
  <c r="I85" i="20" s="1"/>
  <c r="J85" i="20" s="1"/>
  <c r="L83" i="20"/>
  <c r="I83" i="20" s="1"/>
  <c r="J83" i="20" s="1"/>
  <c r="L82" i="20"/>
  <c r="I82" i="20" s="1"/>
  <c r="J82" i="20" s="1"/>
  <c r="L81" i="20"/>
  <c r="I81" i="20" s="1"/>
  <c r="J81" i="20" s="1"/>
  <c r="L80" i="20"/>
  <c r="L79" i="20"/>
  <c r="I79" i="20" s="1"/>
  <c r="J79" i="20" s="1"/>
  <c r="L77" i="20"/>
  <c r="I77" i="20" s="1"/>
  <c r="J77" i="20" s="1"/>
  <c r="L76" i="20"/>
  <c r="I76" i="20" s="1"/>
  <c r="J76" i="20" s="1"/>
  <c r="L75" i="20"/>
  <c r="I75" i="20" s="1"/>
  <c r="J75" i="20" s="1"/>
  <c r="L74" i="20"/>
  <c r="I74" i="20" s="1"/>
  <c r="J74" i="20" s="1"/>
  <c r="L73" i="20"/>
  <c r="I73" i="20" s="1"/>
  <c r="J73" i="20" s="1"/>
  <c r="L72" i="20"/>
  <c r="I72" i="20" s="1"/>
  <c r="J72" i="20" s="1"/>
  <c r="L71" i="20"/>
  <c r="L70" i="20"/>
  <c r="I70" i="20" s="1"/>
  <c r="J70" i="20" s="1"/>
  <c r="L69" i="20"/>
  <c r="I69" i="20" s="1"/>
  <c r="J69" i="20" s="1"/>
  <c r="L68" i="20"/>
  <c r="I68" i="20" s="1"/>
  <c r="J68" i="20" s="1"/>
  <c r="L67" i="20"/>
  <c r="I67" i="20" s="1"/>
  <c r="J67" i="20" s="1"/>
  <c r="L66" i="20"/>
  <c r="I66" i="20" s="1"/>
  <c r="J66" i="20" s="1"/>
  <c r="L65" i="20"/>
  <c r="I65" i="20" s="1"/>
  <c r="J65" i="20" s="1"/>
  <c r="L64" i="20"/>
  <c r="I64" i="20" s="1"/>
  <c r="J64" i="20" s="1"/>
  <c r="L63" i="20"/>
  <c r="L62" i="20"/>
  <c r="I62" i="20" s="1"/>
  <c r="J62" i="20" s="1"/>
  <c r="L60" i="20"/>
  <c r="I60" i="20" s="1"/>
  <c r="J60" i="20" s="1"/>
  <c r="L59" i="20"/>
  <c r="I59" i="20" s="1"/>
  <c r="J59" i="20" s="1"/>
  <c r="L58" i="20"/>
  <c r="I58" i="20" s="1"/>
  <c r="J58" i="20" s="1"/>
  <c r="L57" i="20"/>
  <c r="I57" i="20" s="1"/>
  <c r="J57" i="20" s="1"/>
  <c r="L56" i="20"/>
  <c r="I56" i="20" s="1"/>
  <c r="J56" i="20" s="1"/>
  <c r="L55" i="20"/>
  <c r="I55" i="20" s="1"/>
  <c r="J55" i="20" s="1"/>
  <c r="L54" i="20"/>
  <c r="I54" i="20" s="1"/>
  <c r="J54" i="20" s="1"/>
  <c r="L53" i="20"/>
  <c r="I53" i="20" s="1"/>
  <c r="J53" i="20" s="1"/>
  <c r="L51" i="20"/>
  <c r="I51" i="20" s="1"/>
  <c r="J51" i="20" s="1"/>
  <c r="L50" i="20"/>
  <c r="I50" i="20" s="1"/>
  <c r="J50" i="20" s="1"/>
  <c r="L49" i="20"/>
  <c r="I49" i="20" s="1"/>
  <c r="J49" i="20" s="1"/>
  <c r="L48" i="20"/>
  <c r="I48" i="20" s="1"/>
  <c r="J48" i="20" s="1"/>
  <c r="L47" i="20"/>
  <c r="I47" i="20" s="1"/>
  <c r="J47" i="20" s="1"/>
  <c r="L46" i="20"/>
  <c r="I46" i="20" s="1"/>
  <c r="J46" i="20" s="1"/>
  <c r="L45" i="20"/>
  <c r="I45" i="20" s="1"/>
  <c r="J45" i="20" s="1"/>
  <c r="L44" i="20"/>
  <c r="I44" i="20" s="1"/>
  <c r="J44" i="20" s="1"/>
  <c r="L43" i="20"/>
  <c r="I43" i="20" s="1"/>
  <c r="J43" i="20" s="1"/>
  <c r="L42" i="20"/>
  <c r="I42" i="20" s="1"/>
  <c r="J42" i="20" s="1"/>
  <c r="L41" i="20"/>
  <c r="I41" i="20" s="1"/>
  <c r="J41" i="20" s="1"/>
  <c r="L40" i="20"/>
  <c r="I40" i="20" s="1"/>
  <c r="J40" i="20" s="1"/>
  <c r="L39" i="20"/>
  <c r="I39" i="20" s="1"/>
  <c r="J39" i="20" s="1"/>
  <c r="L38" i="20"/>
  <c r="I38" i="20" s="1"/>
  <c r="J38" i="20" s="1"/>
  <c r="L37" i="20"/>
  <c r="I37" i="20" s="1"/>
  <c r="J37" i="20" s="1"/>
  <c r="L35" i="20"/>
  <c r="L34" i="20"/>
  <c r="I34" i="20" s="1"/>
  <c r="J34" i="20" s="1"/>
  <c r="L33" i="20"/>
  <c r="I33" i="20" s="1"/>
  <c r="J33" i="20" s="1"/>
  <c r="L32" i="20"/>
  <c r="I32" i="20" s="1"/>
  <c r="J32" i="20" s="1"/>
  <c r="L31" i="20"/>
  <c r="I31" i="20" s="1"/>
  <c r="J31" i="20" s="1"/>
  <c r="L30" i="20"/>
  <c r="I30" i="20" s="1"/>
  <c r="J30" i="20" s="1"/>
  <c r="L29" i="20"/>
  <c r="I29" i="20" s="1"/>
  <c r="J29" i="20" s="1"/>
  <c r="L28" i="20"/>
  <c r="I28" i="20" s="1"/>
  <c r="J28" i="20" s="1"/>
  <c r="L27" i="20"/>
  <c r="I27" i="20" s="1"/>
  <c r="J27" i="20" s="1"/>
  <c r="L26" i="20"/>
  <c r="I26" i="20" s="1"/>
  <c r="J26" i="20" s="1"/>
  <c r="L25" i="20"/>
  <c r="I25" i="20" s="1"/>
  <c r="J25" i="20" s="1"/>
  <c r="L23" i="20"/>
  <c r="I23" i="20" s="1"/>
  <c r="J23" i="20" s="1"/>
  <c r="L22" i="20"/>
  <c r="I22" i="20" s="1"/>
  <c r="J22" i="20" s="1"/>
  <c r="L20" i="20"/>
  <c r="I20" i="20" s="1"/>
  <c r="J20" i="20" s="1"/>
  <c r="L19" i="20"/>
  <c r="I19" i="20" s="1"/>
  <c r="J19" i="20" s="1"/>
  <c r="L18" i="20"/>
  <c r="I18" i="20" s="1"/>
  <c r="J18" i="20" s="1"/>
  <c r="L17" i="20"/>
  <c r="I17" i="20" s="1"/>
  <c r="J17" i="20" s="1"/>
  <c r="L15" i="20"/>
  <c r="I15" i="20" s="1"/>
  <c r="J15" i="20" s="1"/>
  <c r="L14" i="20"/>
  <c r="I14" i="20" s="1"/>
  <c r="J14" i="20" s="1"/>
  <c r="L13" i="20"/>
  <c r="I13" i="20" s="1"/>
  <c r="J13" i="20" s="1"/>
  <c r="L12" i="20"/>
  <c r="I12" i="20" s="1"/>
  <c r="J12" i="20" s="1"/>
  <c r="L11" i="20"/>
  <c r="I11" i="20" s="1"/>
  <c r="J11" i="20" s="1"/>
  <c r="L6" i="20"/>
  <c r="I6" i="20" s="1"/>
  <c r="J6" i="20" s="1"/>
  <c r="L7" i="20"/>
  <c r="I7" i="20" s="1"/>
  <c r="J7" i="20" s="1"/>
  <c r="L8" i="20"/>
  <c r="I8" i="20" s="1"/>
  <c r="J8" i="20" s="1"/>
  <c r="L9" i="20"/>
  <c r="I9" i="20" s="1"/>
  <c r="J9" i="20" s="1"/>
  <c r="L5" i="20"/>
  <c r="I5" i="20" s="1"/>
  <c r="J5" i="20" s="1"/>
  <c r="H93" i="20"/>
  <c r="H89" i="20"/>
  <c r="H88" i="20"/>
  <c r="H87" i="20"/>
  <c r="H86" i="20"/>
  <c r="H85" i="20"/>
  <c r="H83" i="20"/>
  <c r="H82" i="20"/>
  <c r="H81" i="20"/>
  <c r="I80" i="20"/>
  <c r="J80" i="20" s="1"/>
  <c r="H80" i="20"/>
  <c r="H79" i="20"/>
  <c r="L78" i="20"/>
  <c r="H77" i="20"/>
  <c r="H76" i="20"/>
  <c r="H75" i="20"/>
  <c r="H74" i="20"/>
  <c r="H73" i="20"/>
  <c r="H72" i="20"/>
  <c r="I71" i="20"/>
  <c r="J71" i="20" s="1"/>
  <c r="H71" i="20"/>
  <c r="H70" i="20"/>
  <c r="H69" i="20"/>
  <c r="H68" i="20"/>
  <c r="H67" i="20"/>
  <c r="H66" i="20"/>
  <c r="H65" i="20"/>
  <c r="H64" i="20"/>
  <c r="I63" i="20"/>
  <c r="J63" i="20" s="1"/>
  <c r="H63" i="20"/>
  <c r="H62" i="20"/>
  <c r="H60" i="20"/>
  <c r="H59" i="20"/>
  <c r="H58" i="20"/>
  <c r="H57" i="20"/>
  <c r="H56" i="20"/>
  <c r="H55" i="20"/>
  <c r="H54" i="20"/>
  <c r="H53" i="20"/>
  <c r="L52" i="20"/>
  <c r="H51" i="20"/>
  <c r="H50" i="20"/>
  <c r="H49" i="20"/>
  <c r="H48" i="20"/>
  <c r="H47" i="20"/>
  <c r="H46" i="20"/>
  <c r="H45" i="20"/>
  <c r="H44" i="20"/>
  <c r="H43" i="20"/>
  <c r="H42" i="20"/>
  <c r="H41" i="20"/>
  <c r="H40" i="20"/>
  <c r="H39" i="20"/>
  <c r="H38" i="20"/>
  <c r="H37" i="20"/>
  <c r="L36" i="20"/>
  <c r="I35" i="20"/>
  <c r="J35" i="20" s="1"/>
  <c r="H35" i="20"/>
  <c r="H34" i="20"/>
  <c r="H33" i="20"/>
  <c r="H32" i="20"/>
  <c r="H31" i="20"/>
  <c r="H30" i="20"/>
  <c r="H29" i="20"/>
  <c r="H28" i="20"/>
  <c r="H27" i="20"/>
  <c r="H26" i="20"/>
  <c r="H25" i="20"/>
  <c r="H23" i="20"/>
  <c r="H22" i="20"/>
  <c r="H20" i="20"/>
  <c r="H19" i="20"/>
  <c r="H18" i="20"/>
  <c r="H17" i="20"/>
  <c r="H15" i="20"/>
  <c r="H14" i="20"/>
  <c r="H13" i="20"/>
  <c r="H12" i="20"/>
  <c r="H11" i="20"/>
  <c r="H9" i="20"/>
  <c r="H8" i="20"/>
  <c r="H7" i="20"/>
  <c r="H6" i="20"/>
  <c r="H5" i="20"/>
  <c r="J3" i="20"/>
  <c r="I3" i="20"/>
  <c r="S14" i="14" l="1"/>
  <c r="I14" i="14" s="1"/>
  <c r="J14" i="14" s="1"/>
  <c r="H14" i="14"/>
  <c r="H7" i="14" l="1"/>
  <c r="H7" i="27" l="1"/>
  <c r="H111" i="27"/>
  <c r="H110" i="27"/>
  <c r="H109" i="27"/>
  <c r="H108" i="27"/>
  <c r="H106" i="27"/>
  <c r="H105" i="27"/>
  <c r="H102" i="27"/>
  <c r="H100" i="27"/>
  <c r="H99" i="27"/>
  <c r="H98" i="27"/>
  <c r="H97" i="27"/>
  <c r="H92" i="27"/>
  <c r="H91" i="27"/>
  <c r="H90" i="27"/>
  <c r="H88" i="27"/>
  <c r="H87" i="27"/>
  <c r="H85" i="27"/>
  <c r="H83" i="27"/>
  <c r="H82" i="27"/>
  <c r="H81" i="27"/>
  <c r="H76" i="27"/>
  <c r="H74" i="27"/>
  <c r="H73" i="27"/>
  <c r="H72" i="27"/>
  <c r="H71" i="27"/>
  <c r="H68" i="27"/>
  <c r="H67" i="27"/>
  <c r="H66" i="27"/>
  <c r="H65" i="27"/>
  <c r="H64" i="27"/>
  <c r="H63" i="27"/>
  <c r="H61" i="27"/>
  <c r="H59" i="27"/>
  <c r="H58" i="27"/>
  <c r="H56" i="27"/>
  <c r="H55" i="27"/>
  <c r="H54" i="27"/>
  <c r="H53" i="27"/>
  <c r="H51" i="27"/>
  <c r="H50" i="27"/>
  <c r="H48" i="27"/>
  <c r="H47" i="27"/>
  <c r="H46" i="27"/>
  <c r="H45" i="27"/>
  <c r="H44" i="27"/>
  <c r="H49" i="27"/>
  <c r="H42" i="27"/>
  <c r="H41" i="27"/>
  <c r="H39" i="27"/>
  <c r="H38" i="27"/>
  <c r="H35" i="27"/>
  <c r="H34" i="27"/>
  <c r="H32" i="27"/>
  <c r="H31" i="27"/>
  <c r="H29" i="27"/>
  <c r="H28" i="27"/>
  <c r="H26" i="27"/>
  <c r="H24" i="27"/>
  <c r="H23" i="27"/>
  <c r="H21" i="27"/>
  <c r="H20" i="27"/>
  <c r="H18" i="27"/>
  <c r="H17" i="27"/>
  <c r="H15" i="27"/>
  <c r="H14" i="27"/>
  <c r="S111" i="27"/>
  <c r="I111" i="27" s="1"/>
  <c r="J111" i="27" s="1"/>
  <c r="S110" i="27"/>
  <c r="I110" i="27" s="1"/>
  <c r="J110" i="27" s="1"/>
  <c r="S109" i="27"/>
  <c r="I109" i="27" s="1"/>
  <c r="J109" i="27" s="1"/>
  <c r="S108" i="27"/>
  <c r="I108" i="27" s="1"/>
  <c r="J108" i="27" s="1"/>
  <c r="S106" i="27"/>
  <c r="I106" i="27" s="1"/>
  <c r="J106" i="27" s="1"/>
  <c r="S105" i="27"/>
  <c r="I105" i="27" s="1"/>
  <c r="J105" i="27" s="1"/>
  <c r="S102" i="27"/>
  <c r="I102" i="27" s="1"/>
  <c r="J102" i="27" s="1"/>
  <c r="S100" i="27"/>
  <c r="I100" i="27" s="1"/>
  <c r="J100" i="27" s="1"/>
  <c r="S99" i="27"/>
  <c r="I99" i="27" s="1"/>
  <c r="J99" i="27" s="1"/>
  <c r="S98" i="27"/>
  <c r="I98" i="27" s="1"/>
  <c r="J98" i="27" s="1"/>
  <c r="S97" i="27"/>
  <c r="I97" i="27" s="1"/>
  <c r="J97" i="27" s="1"/>
  <c r="S92" i="27"/>
  <c r="I92" i="27" s="1"/>
  <c r="J92" i="27" s="1"/>
  <c r="S91" i="27"/>
  <c r="I91" i="27" s="1"/>
  <c r="J91" i="27" s="1"/>
  <c r="S90" i="27"/>
  <c r="I90" i="27" s="1"/>
  <c r="J90" i="27" s="1"/>
  <c r="S89" i="27"/>
  <c r="S88" i="27"/>
  <c r="I88" i="27" s="1"/>
  <c r="J88" i="27" s="1"/>
  <c r="S87" i="27"/>
  <c r="I87" i="27" s="1"/>
  <c r="J87" i="27" s="1"/>
  <c r="S85" i="27"/>
  <c r="I85" i="27" s="1"/>
  <c r="J85" i="27" s="1"/>
  <c r="S83" i="27"/>
  <c r="I83" i="27" s="1"/>
  <c r="J83" i="27" s="1"/>
  <c r="S82" i="27"/>
  <c r="I82" i="27" s="1"/>
  <c r="J82" i="27" s="1"/>
  <c r="S81" i="27"/>
  <c r="I81" i="27" s="1"/>
  <c r="J81" i="27" s="1"/>
  <c r="S76" i="27"/>
  <c r="I76" i="27" s="1"/>
  <c r="J76" i="27" s="1"/>
  <c r="S74" i="27"/>
  <c r="I74" i="27" s="1"/>
  <c r="J74" i="27" s="1"/>
  <c r="S73" i="27"/>
  <c r="I73" i="27" s="1"/>
  <c r="J73" i="27" s="1"/>
  <c r="S72" i="27"/>
  <c r="I72" i="27" s="1"/>
  <c r="J72" i="27" s="1"/>
  <c r="S71" i="27"/>
  <c r="I71" i="27" s="1"/>
  <c r="J71" i="27" s="1"/>
  <c r="S68" i="27"/>
  <c r="I68" i="27" s="1"/>
  <c r="J68" i="27" s="1"/>
  <c r="S67" i="27"/>
  <c r="I67" i="27" s="1"/>
  <c r="J67" i="27" s="1"/>
  <c r="S66" i="27"/>
  <c r="I66" i="27" s="1"/>
  <c r="J66" i="27" s="1"/>
  <c r="S65" i="27"/>
  <c r="I65" i="27" s="1"/>
  <c r="J65" i="27" s="1"/>
  <c r="S64" i="27"/>
  <c r="I64" i="27" s="1"/>
  <c r="J64" i="27" s="1"/>
  <c r="S63" i="27"/>
  <c r="I63" i="27" s="1"/>
  <c r="J63" i="27" s="1"/>
  <c r="S61" i="27"/>
  <c r="I61" i="27" s="1"/>
  <c r="J61" i="27" s="1"/>
  <c r="S59" i="27"/>
  <c r="I59" i="27" s="1"/>
  <c r="J59" i="27" s="1"/>
  <c r="S58" i="27"/>
  <c r="I58" i="27" s="1"/>
  <c r="J58" i="27" s="1"/>
  <c r="S56" i="27"/>
  <c r="I56" i="27" s="1"/>
  <c r="J56" i="27" s="1"/>
  <c r="S55" i="27"/>
  <c r="I55" i="27" s="1"/>
  <c r="J55" i="27" s="1"/>
  <c r="S54" i="27"/>
  <c r="I54" i="27" s="1"/>
  <c r="J54" i="27" s="1"/>
  <c r="S53" i="27"/>
  <c r="I53" i="27" s="1"/>
  <c r="J53" i="27" s="1"/>
  <c r="S51" i="27"/>
  <c r="I51" i="27" s="1"/>
  <c r="J51" i="27" s="1"/>
  <c r="S50" i="27"/>
  <c r="I50" i="27" s="1"/>
  <c r="J50" i="27" s="1"/>
  <c r="S48" i="27"/>
  <c r="I48" i="27" s="1"/>
  <c r="J48" i="27" s="1"/>
  <c r="S47" i="27"/>
  <c r="I47" i="27" s="1"/>
  <c r="J47" i="27" s="1"/>
  <c r="S46" i="27"/>
  <c r="I46" i="27" s="1"/>
  <c r="J46" i="27" s="1"/>
  <c r="S45" i="27"/>
  <c r="I45" i="27" s="1"/>
  <c r="J45" i="27" s="1"/>
  <c r="S44" i="27"/>
  <c r="I44" i="27" s="1"/>
  <c r="J44" i="27" s="1"/>
  <c r="S49" i="27"/>
  <c r="I49" i="27" s="1"/>
  <c r="J49" i="27" s="1"/>
  <c r="S42" i="27"/>
  <c r="I42" i="27" s="1"/>
  <c r="J42" i="27" s="1"/>
  <c r="S41" i="27"/>
  <c r="I41" i="27" s="1"/>
  <c r="J41" i="27" s="1"/>
  <c r="S39" i="27"/>
  <c r="I39" i="27" s="1"/>
  <c r="J39" i="27" s="1"/>
  <c r="S38" i="27"/>
  <c r="I38" i="27" s="1"/>
  <c r="J38" i="27" s="1"/>
  <c r="S35" i="27"/>
  <c r="I35" i="27" s="1"/>
  <c r="J35" i="27" s="1"/>
  <c r="S34" i="27"/>
  <c r="I34" i="27" s="1"/>
  <c r="J34" i="27" s="1"/>
  <c r="S32" i="27"/>
  <c r="I32" i="27" s="1"/>
  <c r="J32" i="27" s="1"/>
  <c r="S31" i="27"/>
  <c r="I31" i="27" s="1"/>
  <c r="J31" i="27" s="1"/>
  <c r="S30" i="27"/>
  <c r="S29" i="27"/>
  <c r="I29" i="27" s="1"/>
  <c r="J29" i="27" s="1"/>
  <c r="S28" i="27"/>
  <c r="I28" i="27" s="1"/>
  <c r="J28" i="27" s="1"/>
  <c r="S27" i="27"/>
  <c r="S26" i="27"/>
  <c r="I26" i="27" s="1"/>
  <c r="J26" i="27" s="1"/>
  <c r="S25" i="27"/>
  <c r="S24" i="27"/>
  <c r="I24" i="27" s="1"/>
  <c r="J24" i="27" s="1"/>
  <c r="S23" i="27"/>
  <c r="I23" i="27" s="1"/>
  <c r="J23" i="27" s="1"/>
  <c r="S21" i="27"/>
  <c r="I21" i="27" s="1"/>
  <c r="J21" i="27" s="1"/>
  <c r="S20" i="27"/>
  <c r="I20" i="27" s="1"/>
  <c r="J20" i="27" s="1"/>
  <c r="S19" i="27"/>
  <c r="S18" i="27"/>
  <c r="I18" i="27" s="1"/>
  <c r="J18" i="27" s="1"/>
  <c r="S17" i="27"/>
  <c r="I17" i="27" s="1"/>
  <c r="J17" i="27" s="1"/>
  <c r="S16" i="27"/>
  <c r="S15" i="27"/>
  <c r="I15" i="27" s="1"/>
  <c r="J15" i="27" s="1"/>
  <c r="S14" i="27"/>
  <c r="I14" i="27" s="1"/>
  <c r="J14" i="27" s="1"/>
  <c r="S7" i="27"/>
  <c r="I7" i="27" s="1"/>
  <c r="J7" i="27" s="1"/>
  <c r="S20" i="11"/>
  <c r="S19" i="11"/>
  <c r="S18" i="11"/>
  <c r="H9" i="14" l="1"/>
  <c r="H22" i="11"/>
  <c r="I20" i="11" l="1"/>
  <c r="J20" i="11" s="1"/>
  <c r="H20" i="11"/>
  <c r="I19" i="11"/>
  <c r="J19" i="11" s="1"/>
  <c r="H19" i="11"/>
  <c r="I18" i="11"/>
  <c r="J18" i="11" s="1"/>
  <c r="H18" i="11"/>
  <c r="S308" i="14" l="1"/>
  <c r="S279" i="14" l="1"/>
  <c r="I279" i="14" s="1"/>
  <c r="J279" i="14" s="1"/>
  <c r="S278" i="14"/>
  <c r="S277" i="14"/>
  <c r="I277" i="14" s="1"/>
  <c r="J277" i="14" s="1"/>
  <c r="S276" i="14"/>
  <c r="I276" i="14" s="1"/>
  <c r="J276" i="14" s="1"/>
  <c r="S275" i="14"/>
  <c r="S274" i="14"/>
  <c r="I274" i="14" s="1"/>
  <c r="J274" i="14" s="1"/>
  <c r="S273" i="14"/>
  <c r="I273" i="14" s="1"/>
  <c r="J273" i="14" s="1"/>
  <c r="S254" i="14"/>
  <c r="I254" i="14" s="1"/>
  <c r="J254" i="14" s="1"/>
  <c r="S253" i="14"/>
  <c r="I253" i="14" s="1"/>
  <c r="J253" i="14" s="1"/>
  <c r="S252" i="14"/>
  <c r="I252" i="14" s="1"/>
  <c r="J252" i="14" s="1"/>
  <c r="S251" i="14"/>
  <c r="I251" i="14" s="1"/>
  <c r="J251" i="14" s="1"/>
  <c r="S189" i="14"/>
  <c r="I189" i="14" s="1"/>
  <c r="J189" i="14" s="1"/>
  <c r="S188" i="14"/>
  <c r="I188" i="14" s="1"/>
  <c r="J188" i="14" s="1"/>
  <c r="S187" i="14"/>
  <c r="I187" i="14" s="1"/>
  <c r="J187" i="14" s="1"/>
  <c r="S184" i="14"/>
  <c r="I184" i="14" s="1"/>
  <c r="J184" i="14" s="1"/>
  <c r="S183" i="14"/>
  <c r="I183" i="14" s="1"/>
  <c r="J183" i="14" s="1"/>
  <c r="S182" i="14"/>
  <c r="I182" i="14" s="1"/>
  <c r="J182" i="14" s="1"/>
  <c r="S181" i="14"/>
  <c r="I181" i="14" s="1"/>
  <c r="J181" i="14" s="1"/>
  <c r="S180" i="14"/>
  <c r="I180" i="14" s="1"/>
  <c r="J180" i="14" s="1"/>
  <c r="S179" i="14"/>
  <c r="I179" i="14" s="1"/>
  <c r="J179" i="14" s="1"/>
  <c r="S167" i="14"/>
  <c r="I167" i="14" s="1"/>
  <c r="J167" i="14" s="1"/>
  <c r="S166" i="14"/>
  <c r="I166" i="14" s="1"/>
  <c r="J166" i="14" s="1"/>
  <c r="S165" i="14"/>
  <c r="I165" i="14" s="1"/>
  <c r="J165" i="14" s="1"/>
  <c r="S164" i="14"/>
  <c r="I164" i="14" s="1"/>
  <c r="J164" i="14" s="1"/>
  <c r="S163" i="14"/>
  <c r="I163" i="14" s="1"/>
  <c r="J163" i="14" s="1"/>
  <c r="S161" i="14"/>
  <c r="I161" i="14" s="1"/>
  <c r="J161" i="14" s="1"/>
  <c r="S160" i="14"/>
  <c r="I160" i="14" s="1"/>
  <c r="J160" i="14" s="1"/>
  <c r="S155" i="14"/>
  <c r="I155" i="14" s="1"/>
  <c r="J155" i="14" s="1"/>
  <c r="S157" i="14"/>
  <c r="I157" i="14" s="1"/>
  <c r="J157" i="14" s="1"/>
  <c r="S156" i="14"/>
  <c r="I156" i="14" s="1"/>
  <c r="J156" i="14" s="1"/>
  <c r="S148" i="14"/>
  <c r="I148" i="14" s="1"/>
  <c r="J148" i="14" s="1"/>
  <c r="S149" i="14"/>
  <c r="I149" i="14" s="1"/>
  <c r="J149" i="14" s="1"/>
  <c r="S150" i="14"/>
  <c r="I150" i="14" s="1"/>
  <c r="J150" i="14" s="1"/>
  <c r="S139" i="14"/>
  <c r="I139" i="14" s="1"/>
  <c r="J139" i="14" s="1"/>
  <c r="S140" i="14"/>
  <c r="I140" i="14" s="1"/>
  <c r="J140" i="14" s="1"/>
  <c r="S306" i="14"/>
  <c r="I306" i="14" s="1"/>
  <c r="S300" i="14"/>
  <c r="I300" i="14" s="1"/>
  <c r="I308" i="14"/>
  <c r="H308" i="14"/>
  <c r="H306" i="14"/>
  <c r="H305" i="14"/>
  <c r="H304" i="14"/>
  <c r="H303" i="14"/>
  <c r="H302" i="14"/>
  <c r="H300" i="14"/>
  <c r="H299" i="14"/>
  <c r="H298" i="14"/>
  <c r="H297" i="14"/>
  <c r="H296" i="14"/>
  <c r="H295" i="14"/>
  <c r="H294" i="14"/>
  <c r="H293" i="14"/>
  <c r="H292" i="14"/>
  <c r="H291" i="14"/>
  <c r="H290" i="14"/>
  <c r="H289" i="14"/>
  <c r="H288" i="14"/>
  <c r="H287" i="14"/>
  <c r="H286" i="14"/>
  <c r="H285" i="14"/>
  <c r="H284" i="14"/>
  <c r="H283" i="14"/>
  <c r="H282" i="14"/>
  <c r="H281" i="14"/>
  <c r="H279" i="14"/>
  <c r="H278" i="14"/>
  <c r="H276" i="14"/>
  <c r="H275" i="14"/>
  <c r="H274" i="14"/>
  <c r="H273" i="14"/>
  <c r="H254" i="14"/>
  <c r="H253" i="14"/>
  <c r="H252" i="14"/>
  <c r="H251" i="14"/>
  <c r="H249" i="14"/>
  <c r="H248" i="14"/>
  <c r="H247" i="14"/>
  <c r="H245" i="14"/>
  <c r="H244" i="14"/>
  <c r="H243" i="14"/>
  <c r="H242" i="14"/>
  <c r="H241" i="14"/>
  <c r="H239" i="14"/>
  <c r="H238" i="14"/>
  <c r="H237" i="14"/>
  <c r="H236" i="14"/>
  <c r="H235" i="14"/>
  <c r="H234" i="14"/>
  <c r="H233" i="14"/>
  <c r="H232" i="14"/>
  <c r="H231" i="14"/>
  <c r="H230" i="14"/>
  <c r="H229" i="14"/>
  <c r="H228" i="14"/>
  <c r="H227" i="14"/>
  <c r="H226" i="14"/>
  <c r="H224" i="14"/>
  <c r="H223" i="14"/>
  <c r="H222" i="14"/>
  <c r="H221" i="14"/>
  <c r="H219" i="14"/>
  <c r="H218" i="14"/>
  <c r="H217" i="14"/>
  <c r="H215" i="14"/>
  <c r="H214" i="14"/>
  <c r="H213" i="14"/>
  <c r="H212" i="14"/>
  <c r="H211" i="14"/>
  <c r="H209" i="14"/>
  <c r="H208" i="14"/>
  <c r="H207" i="14"/>
  <c r="H206" i="14"/>
  <c r="H205" i="14"/>
  <c r="H204" i="14"/>
  <c r="H202" i="14"/>
  <c r="H201" i="14"/>
  <c r="H200" i="14"/>
  <c r="H199" i="14"/>
  <c r="H198" i="14"/>
  <c r="H197" i="14"/>
  <c r="H195" i="14"/>
  <c r="H194" i="14"/>
  <c r="H193" i="14"/>
  <c r="H192" i="14"/>
  <c r="H191" i="14"/>
  <c r="H189" i="14"/>
  <c r="H188" i="14"/>
  <c r="H187" i="14"/>
  <c r="H184" i="14"/>
  <c r="H183" i="14"/>
  <c r="H182" i="14"/>
  <c r="H181" i="14"/>
  <c r="H180" i="14"/>
  <c r="H179" i="14"/>
  <c r="H167" i="14"/>
  <c r="H166" i="14"/>
  <c r="H165" i="14"/>
  <c r="H164" i="14"/>
  <c r="H163" i="14"/>
  <c r="H161" i="14"/>
  <c r="H160" i="14"/>
  <c r="H156" i="14"/>
  <c r="H157" i="14"/>
  <c r="H155" i="14"/>
  <c r="H154" i="14"/>
  <c r="H150" i="14"/>
  <c r="H149" i="14"/>
  <c r="H148" i="14"/>
  <c r="H147" i="14"/>
  <c r="H146" i="14"/>
  <c r="H145" i="14"/>
  <c r="H144" i="14"/>
  <c r="H143" i="14"/>
  <c r="H142" i="14"/>
  <c r="H140" i="14"/>
  <c r="H139" i="14"/>
  <c r="H138" i="14"/>
  <c r="H135" i="14"/>
  <c r="H134" i="14"/>
  <c r="H133" i="14"/>
  <c r="H132" i="14"/>
  <c r="H130" i="14"/>
  <c r="H127" i="14"/>
  <c r="H126" i="14"/>
  <c r="H124" i="14"/>
  <c r="H123" i="14"/>
  <c r="H122" i="14"/>
  <c r="H121" i="14"/>
  <c r="H120" i="14"/>
  <c r="H119" i="14"/>
  <c r="H118" i="14"/>
  <c r="H117" i="14"/>
  <c r="H116" i="14"/>
  <c r="H115" i="14"/>
  <c r="H114" i="14"/>
  <c r="H113" i="14"/>
  <c r="H112" i="14"/>
  <c r="H111" i="14"/>
  <c r="H109" i="14"/>
  <c r="H108" i="14"/>
  <c r="H106" i="14"/>
  <c r="H105" i="14"/>
  <c r="H104" i="14"/>
  <c r="H103" i="14"/>
  <c r="H102" i="14"/>
  <c r="H99" i="14"/>
  <c r="H98" i="14"/>
  <c r="H97" i="14"/>
  <c r="H96" i="14"/>
  <c r="H95" i="14"/>
  <c r="H94" i="14"/>
  <c r="H93" i="14"/>
  <c r="H92" i="14"/>
  <c r="H91" i="14"/>
  <c r="H90" i="14"/>
  <c r="H89" i="14"/>
  <c r="H88" i="14"/>
  <c r="H87" i="14"/>
  <c r="H86" i="14"/>
  <c r="H85" i="14"/>
  <c r="H84" i="14"/>
  <c r="H83" i="14"/>
  <c r="H82" i="14"/>
  <c r="H81" i="14"/>
  <c r="H80" i="14"/>
  <c r="H78" i="14"/>
  <c r="H77" i="14"/>
  <c r="H76" i="14"/>
  <c r="H75" i="14"/>
  <c r="H74" i="14"/>
  <c r="H73" i="14"/>
  <c r="H72" i="14"/>
  <c r="H71" i="14"/>
  <c r="H70" i="14"/>
  <c r="H69" i="14"/>
  <c r="H68" i="14"/>
  <c r="H67" i="14"/>
  <c r="H66" i="14"/>
  <c r="H65" i="14"/>
  <c r="H64" i="14"/>
  <c r="H63" i="14"/>
  <c r="H62" i="14"/>
  <c r="H61" i="14"/>
  <c r="H60" i="14"/>
  <c r="H59" i="14"/>
  <c r="H58" i="14"/>
  <c r="H57" i="14"/>
  <c r="H56" i="14"/>
  <c r="H55" i="14"/>
  <c r="H54" i="14"/>
  <c r="H53" i="14"/>
  <c r="H52" i="14"/>
  <c r="H51" i="14"/>
  <c r="H50" i="14"/>
  <c r="H49" i="14"/>
  <c r="H48" i="14"/>
  <c r="H47" i="14"/>
  <c r="H46" i="14"/>
  <c r="H45" i="14"/>
  <c r="H44" i="14"/>
  <c r="H43" i="14"/>
  <c r="H42" i="14"/>
  <c r="I41" i="14"/>
  <c r="J41" i="14" s="1"/>
  <c r="H41" i="14"/>
  <c r="H40" i="14"/>
  <c r="H39" i="14"/>
  <c r="H38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2" i="14"/>
  <c r="H21" i="14"/>
  <c r="H20" i="14"/>
  <c r="H19" i="14"/>
  <c r="H18" i="14"/>
  <c r="H17" i="14"/>
  <c r="H16" i="14"/>
  <c r="H15" i="14"/>
  <c r="H13" i="14"/>
  <c r="H11" i="14"/>
  <c r="H10" i="14"/>
  <c r="H8" i="14"/>
  <c r="H6" i="14"/>
  <c r="S6" i="14"/>
  <c r="I6" i="14" s="1"/>
  <c r="J6" i="14" s="1"/>
  <c r="S7" i="14"/>
  <c r="I7" i="14" s="1"/>
  <c r="J7" i="14" s="1"/>
  <c r="S8" i="14"/>
  <c r="I8" i="14" s="1"/>
  <c r="J8" i="14" s="1"/>
  <c r="S9" i="14"/>
  <c r="I9" i="14" s="1"/>
  <c r="J9" i="14" s="1"/>
  <c r="S10" i="14"/>
  <c r="I10" i="14" s="1"/>
  <c r="J10" i="14" s="1"/>
  <c r="S11" i="14"/>
  <c r="I11" i="14" s="1"/>
  <c r="J11" i="14" s="1"/>
  <c r="S13" i="14"/>
  <c r="I13" i="14" s="1"/>
  <c r="J13" i="14" s="1"/>
  <c r="S15" i="14"/>
  <c r="I15" i="14" s="1"/>
  <c r="J15" i="14" s="1"/>
  <c r="S16" i="14"/>
  <c r="I16" i="14" s="1"/>
  <c r="J16" i="14" s="1"/>
  <c r="S17" i="14"/>
  <c r="I17" i="14" s="1"/>
  <c r="J17" i="14" s="1"/>
  <c r="S18" i="14"/>
  <c r="I18" i="14" s="1"/>
  <c r="J18" i="14" s="1"/>
  <c r="S19" i="14"/>
  <c r="I19" i="14" s="1"/>
  <c r="J19" i="14" s="1"/>
  <c r="S20" i="14"/>
  <c r="I20" i="14" s="1"/>
  <c r="J20" i="14" s="1"/>
  <c r="S21" i="14"/>
  <c r="I21" i="14" s="1"/>
  <c r="J21" i="14" s="1"/>
  <c r="S22" i="14"/>
  <c r="I22" i="14" s="1"/>
  <c r="J22" i="14" s="1"/>
  <c r="S23" i="14"/>
  <c r="S25" i="14"/>
  <c r="I25" i="14" s="1"/>
  <c r="J25" i="14" s="1"/>
  <c r="S26" i="14"/>
  <c r="I26" i="14" s="1"/>
  <c r="J26" i="14" s="1"/>
  <c r="S27" i="14"/>
  <c r="I27" i="14" s="1"/>
  <c r="J27" i="14" s="1"/>
  <c r="S28" i="14"/>
  <c r="I28" i="14" s="1"/>
  <c r="J28" i="14" s="1"/>
  <c r="S29" i="14"/>
  <c r="I29" i="14" s="1"/>
  <c r="J29" i="14" s="1"/>
  <c r="S30" i="14"/>
  <c r="I30" i="14" s="1"/>
  <c r="J30" i="14" s="1"/>
  <c r="S31" i="14"/>
  <c r="I31" i="14" s="1"/>
  <c r="J31" i="14" s="1"/>
  <c r="S32" i="14"/>
  <c r="I32" i="14" s="1"/>
  <c r="J32" i="14" s="1"/>
  <c r="S33" i="14"/>
  <c r="I33" i="14" s="1"/>
  <c r="J33" i="14" s="1"/>
  <c r="S34" i="14"/>
  <c r="I34" i="14" s="1"/>
  <c r="J34" i="14" s="1"/>
  <c r="S35" i="14"/>
  <c r="I35" i="14" s="1"/>
  <c r="J35" i="14" s="1"/>
  <c r="S36" i="14"/>
  <c r="I36" i="14" s="1"/>
  <c r="J36" i="14" s="1"/>
  <c r="S37" i="14"/>
  <c r="S38" i="14"/>
  <c r="I38" i="14" s="1"/>
  <c r="J38" i="14" s="1"/>
  <c r="S39" i="14"/>
  <c r="I39" i="14" s="1"/>
  <c r="J39" i="14" s="1"/>
  <c r="S40" i="14"/>
  <c r="I40" i="14" s="1"/>
  <c r="J40" i="14" s="1"/>
  <c r="S42" i="14"/>
  <c r="I42" i="14" s="1"/>
  <c r="J42" i="14" s="1"/>
  <c r="S43" i="14"/>
  <c r="I43" i="14" s="1"/>
  <c r="S44" i="14"/>
  <c r="I44" i="14" s="1"/>
  <c r="J44" i="14" s="1"/>
  <c r="S45" i="14"/>
  <c r="I45" i="14" s="1"/>
  <c r="J45" i="14" s="1"/>
  <c r="S46" i="14"/>
  <c r="I46" i="14" s="1"/>
  <c r="J46" i="14" s="1"/>
  <c r="S47" i="14"/>
  <c r="I47" i="14" s="1"/>
  <c r="J47" i="14" s="1"/>
  <c r="S48" i="14"/>
  <c r="I48" i="14" s="1"/>
  <c r="J48" i="14" s="1"/>
  <c r="S49" i="14"/>
  <c r="I49" i="14" s="1"/>
  <c r="J49" i="14" s="1"/>
  <c r="S50" i="14"/>
  <c r="I50" i="14" s="1"/>
  <c r="J50" i="14" s="1"/>
  <c r="S51" i="14"/>
  <c r="I51" i="14" s="1"/>
  <c r="J51" i="14" s="1"/>
  <c r="S52" i="14"/>
  <c r="I52" i="14" s="1"/>
  <c r="J52" i="14" s="1"/>
  <c r="S53" i="14"/>
  <c r="I53" i="14" s="1"/>
  <c r="J53" i="14" s="1"/>
  <c r="S54" i="14"/>
  <c r="I54" i="14" s="1"/>
  <c r="J54" i="14" s="1"/>
  <c r="S55" i="14"/>
  <c r="I55" i="14" s="1"/>
  <c r="J55" i="14" s="1"/>
  <c r="S56" i="14"/>
  <c r="I56" i="14" s="1"/>
  <c r="J56" i="14" s="1"/>
  <c r="S57" i="14"/>
  <c r="I57" i="14" s="1"/>
  <c r="J57" i="14" s="1"/>
  <c r="S58" i="14"/>
  <c r="I58" i="14" s="1"/>
  <c r="J58" i="14" s="1"/>
  <c r="S59" i="14"/>
  <c r="I59" i="14" s="1"/>
  <c r="J59" i="14" s="1"/>
  <c r="S60" i="14"/>
  <c r="I60" i="14" s="1"/>
  <c r="J60" i="14" s="1"/>
  <c r="S61" i="14"/>
  <c r="I61" i="14" s="1"/>
  <c r="J61" i="14" s="1"/>
  <c r="S62" i="14"/>
  <c r="I62" i="14" s="1"/>
  <c r="J62" i="14" s="1"/>
  <c r="S63" i="14"/>
  <c r="I63" i="14" s="1"/>
  <c r="J63" i="14" s="1"/>
  <c r="S64" i="14"/>
  <c r="I64" i="14" s="1"/>
  <c r="J64" i="14" s="1"/>
  <c r="S65" i="14"/>
  <c r="I65" i="14" s="1"/>
  <c r="J65" i="14" s="1"/>
  <c r="S66" i="14"/>
  <c r="I66" i="14" s="1"/>
  <c r="J66" i="14" s="1"/>
  <c r="S67" i="14"/>
  <c r="I67" i="14" s="1"/>
  <c r="J67" i="14" s="1"/>
  <c r="S68" i="14"/>
  <c r="I68" i="14" s="1"/>
  <c r="J68" i="14" s="1"/>
  <c r="S69" i="14"/>
  <c r="I69" i="14" s="1"/>
  <c r="J69" i="14" s="1"/>
  <c r="S70" i="14"/>
  <c r="I70" i="14" s="1"/>
  <c r="J70" i="14" s="1"/>
  <c r="S71" i="14"/>
  <c r="I71" i="14" s="1"/>
  <c r="J71" i="14" s="1"/>
  <c r="S72" i="14"/>
  <c r="I72" i="14" s="1"/>
  <c r="J72" i="14" s="1"/>
  <c r="S73" i="14"/>
  <c r="I73" i="14" s="1"/>
  <c r="J73" i="14" s="1"/>
  <c r="S74" i="14"/>
  <c r="I74" i="14" s="1"/>
  <c r="J74" i="14" s="1"/>
  <c r="S75" i="14"/>
  <c r="I75" i="14" s="1"/>
  <c r="J75" i="14" s="1"/>
  <c r="S76" i="14"/>
  <c r="I76" i="14" s="1"/>
  <c r="J76" i="14" s="1"/>
  <c r="S77" i="14"/>
  <c r="I77" i="14" s="1"/>
  <c r="J77" i="14" s="1"/>
  <c r="S78" i="14"/>
  <c r="I78" i="14" s="1"/>
  <c r="J78" i="14" s="1"/>
  <c r="S79" i="14"/>
  <c r="I80" i="14"/>
  <c r="J80" i="14" s="1"/>
  <c r="S81" i="14"/>
  <c r="I81" i="14" s="1"/>
  <c r="J81" i="14" s="1"/>
  <c r="S82" i="14"/>
  <c r="I82" i="14" s="1"/>
  <c r="J82" i="14" s="1"/>
  <c r="S83" i="14"/>
  <c r="I83" i="14" s="1"/>
  <c r="J83" i="14" s="1"/>
  <c r="S84" i="14"/>
  <c r="I84" i="14" s="1"/>
  <c r="J84" i="14" s="1"/>
  <c r="S85" i="14"/>
  <c r="I85" i="14" s="1"/>
  <c r="J85" i="14" s="1"/>
  <c r="S86" i="14"/>
  <c r="I86" i="14" s="1"/>
  <c r="J86" i="14" s="1"/>
  <c r="S87" i="14"/>
  <c r="I87" i="14" s="1"/>
  <c r="J87" i="14" s="1"/>
  <c r="S88" i="14"/>
  <c r="I88" i="14" s="1"/>
  <c r="J88" i="14" s="1"/>
  <c r="S89" i="14"/>
  <c r="I89" i="14" s="1"/>
  <c r="J89" i="14" s="1"/>
  <c r="S90" i="14"/>
  <c r="I90" i="14" s="1"/>
  <c r="J90" i="14" s="1"/>
  <c r="S91" i="14"/>
  <c r="I91" i="14" s="1"/>
  <c r="J91" i="14" s="1"/>
  <c r="S92" i="14"/>
  <c r="I92" i="14" s="1"/>
  <c r="J92" i="14" s="1"/>
  <c r="S93" i="14"/>
  <c r="I93" i="14" s="1"/>
  <c r="J93" i="14" s="1"/>
  <c r="S94" i="14"/>
  <c r="I94" i="14" s="1"/>
  <c r="J94" i="14" s="1"/>
  <c r="S95" i="14"/>
  <c r="I95" i="14" s="1"/>
  <c r="J95" i="14" s="1"/>
  <c r="S96" i="14"/>
  <c r="I96" i="14" s="1"/>
  <c r="J96" i="14" s="1"/>
  <c r="S97" i="14"/>
  <c r="I97" i="14" s="1"/>
  <c r="J97" i="14" s="1"/>
  <c r="S98" i="14"/>
  <c r="I98" i="14" s="1"/>
  <c r="J98" i="14" s="1"/>
  <c r="S99" i="14"/>
  <c r="I99" i="14" s="1"/>
  <c r="J99" i="14" s="1"/>
  <c r="S101" i="14"/>
  <c r="S102" i="14"/>
  <c r="I102" i="14" s="1"/>
  <c r="J102" i="14" s="1"/>
  <c r="S103" i="14"/>
  <c r="I103" i="14" s="1"/>
  <c r="J103" i="14" s="1"/>
  <c r="S104" i="14"/>
  <c r="I104" i="14" s="1"/>
  <c r="J104" i="14" s="1"/>
  <c r="S105" i="14"/>
  <c r="I105" i="14" s="1"/>
  <c r="J105" i="14" s="1"/>
  <c r="S106" i="14"/>
  <c r="I106" i="14" s="1"/>
  <c r="J106" i="14" s="1"/>
  <c r="S107" i="14"/>
  <c r="S108" i="14"/>
  <c r="I108" i="14" s="1"/>
  <c r="J108" i="14" s="1"/>
  <c r="S109" i="14"/>
  <c r="I109" i="14" s="1"/>
  <c r="J109" i="14" s="1"/>
  <c r="S110" i="14"/>
  <c r="S111" i="14"/>
  <c r="I111" i="14" s="1"/>
  <c r="J111" i="14" s="1"/>
  <c r="S112" i="14"/>
  <c r="I112" i="14" s="1"/>
  <c r="J112" i="14" s="1"/>
  <c r="S113" i="14"/>
  <c r="I113" i="14" s="1"/>
  <c r="J113" i="14" s="1"/>
  <c r="S114" i="14"/>
  <c r="I114" i="14" s="1"/>
  <c r="J114" i="14" s="1"/>
  <c r="S115" i="14"/>
  <c r="I115" i="14" s="1"/>
  <c r="J115" i="14" s="1"/>
  <c r="S116" i="14"/>
  <c r="I116" i="14" s="1"/>
  <c r="J116" i="14" s="1"/>
  <c r="S117" i="14"/>
  <c r="I117" i="14" s="1"/>
  <c r="J117" i="14" s="1"/>
  <c r="S118" i="14"/>
  <c r="I118" i="14" s="1"/>
  <c r="J118" i="14" s="1"/>
  <c r="S119" i="14"/>
  <c r="I119" i="14" s="1"/>
  <c r="J119" i="14" s="1"/>
  <c r="S120" i="14"/>
  <c r="I120" i="14" s="1"/>
  <c r="J120" i="14" s="1"/>
  <c r="S121" i="14"/>
  <c r="I121" i="14" s="1"/>
  <c r="J121" i="14" s="1"/>
  <c r="S122" i="14"/>
  <c r="I122" i="14" s="1"/>
  <c r="S123" i="14"/>
  <c r="I123" i="14" s="1"/>
  <c r="J123" i="14" s="1"/>
  <c r="S124" i="14"/>
  <c r="I124" i="14" s="1"/>
  <c r="J124" i="14" s="1"/>
  <c r="S125" i="14"/>
  <c r="S126" i="14"/>
  <c r="I126" i="14" s="1"/>
  <c r="J126" i="14" s="1"/>
  <c r="S127" i="14"/>
  <c r="I127" i="14" s="1"/>
  <c r="S128" i="14"/>
  <c r="S130" i="14"/>
  <c r="I130" i="14" s="1"/>
  <c r="J130" i="14" s="1"/>
  <c r="S131" i="14"/>
  <c r="S132" i="14"/>
  <c r="I132" i="14" s="1"/>
  <c r="J132" i="14" s="1"/>
  <c r="S133" i="14"/>
  <c r="I133" i="14" s="1"/>
  <c r="J133" i="14" s="1"/>
  <c r="S134" i="14"/>
  <c r="I134" i="14" s="1"/>
  <c r="J134" i="14" s="1"/>
  <c r="S135" i="14"/>
  <c r="I135" i="14" s="1"/>
  <c r="J135" i="14" s="1"/>
  <c r="S136" i="14"/>
  <c r="S137" i="14"/>
  <c r="S138" i="14"/>
  <c r="I138" i="14" s="1"/>
  <c r="J138" i="14" s="1"/>
  <c r="S141" i="14"/>
  <c r="S142" i="14"/>
  <c r="I142" i="14" s="1"/>
  <c r="J142" i="14" s="1"/>
  <c r="S143" i="14"/>
  <c r="I143" i="14" s="1"/>
  <c r="J143" i="14" s="1"/>
  <c r="S144" i="14"/>
  <c r="I144" i="14" s="1"/>
  <c r="J144" i="14" s="1"/>
  <c r="S145" i="14"/>
  <c r="I145" i="14" s="1"/>
  <c r="J145" i="14" s="1"/>
  <c r="S146" i="14"/>
  <c r="I146" i="14" s="1"/>
  <c r="J146" i="14" s="1"/>
  <c r="S147" i="14"/>
  <c r="I147" i="14" s="1"/>
  <c r="J147" i="14" s="1"/>
  <c r="S151" i="14"/>
  <c r="S154" i="14"/>
  <c r="I154" i="14" s="1"/>
  <c r="J154" i="14" s="1"/>
  <c r="S158" i="14"/>
  <c r="S159" i="14"/>
  <c r="S162" i="14"/>
  <c r="S178" i="14"/>
  <c r="S185" i="14"/>
  <c r="S186" i="14"/>
  <c r="S190" i="14"/>
  <c r="S191" i="14"/>
  <c r="I191" i="14" s="1"/>
  <c r="J191" i="14" s="1"/>
  <c r="S192" i="14"/>
  <c r="I192" i="14" s="1"/>
  <c r="J192" i="14" s="1"/>
  <c r="S193" i="14"/>
  <c r="I193" i="14" s="1"/>
  <c r="J193" i="14" s="1"/>
  <c r="S194" i="14"/>
  <c r="I194" i="14" s="1"/>
  <c r="J194" i="14" s="1"/>
  <c r="S195" i="14"/>
  <c r="I195" i="14" s="1"/>
  <c r="J195" i="14" s="1"/>
  <c r="S196" i="14"/>
  <c r="S197" i="14"/>
  <c r="I197" i="14" s="1"/>
  <c r="J197" i="14" s="1"/>
  <c r="S198" i="14"/>
  <c r="I198" i="14" s="1"/>
  <c r="J198" i="14" s="1"/>
  <c r="S199" i="14"/>
  <c r="I199" i="14" s="1"/>
  <c r="J199" i="14" s="1"/>
  <c r="S200" i="14"/>
  <c r="I200" i="14" s="1"/>
  <c r="J200" i="14" s="1"/>
  <c r="S201" i="14"/>
  <c r="I201" i="14" s="1"/>
  <c r="J201" i="14" s="1"/>
  <c r="S202" i="14"/>
  <c r="I202" i="14" s="1"/>
  <c r="J202" i="14" s="1"/>
  <c r="S203" i="14"/>
  <c r="S204" i="14"/>
  <c r="I204" i="14" s="1"/>
  <c r="J204" i="14" s="1"/>
  <c r="S205" i="14"/>
  <c r="I205" i="14" s="1"/>
  <c r="J205" i="14" s="1"/>
  <c r="S206" i="14"/>
  <c r="I206" i="14" s="1"/>
  <c r="J206" i="14" s="1"/>
  <c r="S207" i="14"/>
  <c r="I207" i="14" s="1"/>
  <c r="J207" i="14" s="1"/>
  <c r="S208" i="14"/>
  <c r="I208" i="14" s="1"/>
  <c r="J208" i="14" s="1"/>
  <c r="S209" i="14"/>
  <c r="I209" i="14" s="1"/>
  <c r="J209" i="14" s="1"/>
  <c r="S210" i="14"/>
  <c r="S211" i="14"/>
  <c r="I211" i="14" s="1"/>
  <c r="J211" i="14" s="1"/>
  <c r="S212" i="14"/>
  <c r="I212" i="14" s="1"/>
  <c r="J212" i="14" s="1"/>
  <c r="S213" i="14"/>
  <c r="I213" i="14" s="1"/>
  <c r="J213" i="14" s="1"/>
  <c r="S214" i="14"/>
  <c r="I214" i="14" s="1"/>
  <c r="J214" i="14" s="1"/>
  <c r="S215" i="14"/>
  <c r="I215" i="14" s="1"/>
  <c r="J215" i="14" s="1"/>
  <c r="S216" i="14"/>
  <c r="S217" i="14"/>
  <c r="I217" i="14" s="1"/>
  <c r="J217" i="14" s="1"/>
  <c r="S218" i="14"/>
  <c r="I218" i="14" s="1"/>
  <c r="J218" i="14" s="1"/>
  <c r="S219" i="14"/>
  <c r="I219" i="14" s="1"/>
  <c r="J219" i="14" s="1"/>
  <c r="S220" i="14"/>
  <c r="S221" i="14"/>
  <c r="I221" i="14" s="1"/>
  <c r="J221" i="14" s="1"/>
  <c r="S222" i="14"/>
  <c r="I222" i="14" s="1"/>
  <c r="J222" i="14" s="1"/>
  <c r="S223" i="14"/>
  <c r="I223" i="14" s="1"/>
  <c r="J223" i="14" s="1"/>
  <c r="S224" i="14"/>
  <c r="I224" i="14" s="1"/>
  <c r="J224" i="14" s="1"/>
  <c r="S225" i="14"/>
  <c r="S226" i="14"/>
  <c r="I226" i="14" s="1"/>
  <c r="J226" i="14" s="1"/>
  <c r="S227" i="14"/>
  <c r="I227" i="14" s="1"/>
  <c r="J227" i="14" s="1"/>
  <c r="S228" i="14"/>
  <c r="I228" i="14" s="1"/>
  <c r="J228" i="14" s="1"/>
  <c r="S229" i="14"/>
  <c r="I229" i="14" s="1"/>
  <c r="J229" i="14" s="1"/>
  <c r="S230" i="14"/>
  <c r="I230" i="14" s="1"/>
  <c r="J230" i="14" s="1"/>
  <c r="S231" i="14"/>
  <c r="I231" i="14" s="1"/>
  <c r="J231" i="14" s="1"/>
  <c r="S232" i="14"/>
  <c r="I232" i="14" s="1"/>
  <c r="J232" i="14" s="1"/>
  <c r="S233" i="14"/>
  <c r="I233" i="14" s="1"/>
  <c r="J233" i="14" s="1"/>
  <c r="S234" i="14"/>
  <c r="I234" i="14" s="1"/>
  <c r="J234" i="14" s="1"/>
  <c r="S235" i="14"/>
  <c r="I235" i="14" s="1"/>
  <c r="J235" i="14" s="1"/>
  <c r="S236" i="14"/>
  <c r="I236" i="14" s="1"/>
  <c r="J236" i="14" s="1"/>
  <c r="S237" i="14"/>
  <c r="I237" i="14" s="1"/>
  <c r="J237" i="14" s="1"/>
  <c r="S238" i="14"/>
  <c r="I238" i="14" s="1"/>
  <c r="J238" i="14" s="1"/>
  <c r="S239" i="14"/>
  <c r="I239" i="14" s="1"/>
  <c r="J239" i="14" s="1"/>
  <c r="S240" i="14"/>
  <c r="S241" i="14"/>
  <c r="I241" i="14" s="1"/>
  <c r="J241" i="14" s="1"/>
  <c r="S242" i="14"/>
  <c r="I242" i="14" s="1"/>
  <c r="J242" i="14" s="1"/>
  <c r="S243" i="14"/>
  <c r="I243" i="14" s="1"/>
  <c r="J243" i="14" s="1"/>
  <c r="S244" i="14"/>
  <c r="I244" i="14" s="1"/>
  <c r="J244" i="14" s="1"/>
  <c r="S245" i="14"/>
  <c r="I245" i="14" s="1"/>
  <c r="J245" i="14" s="1"/>
  <c r="S246" i="14"/>
  <c r="S247" i="14"/>
  <c r="I247" i="14" s="1"/>
  <c r="J247" i="14" s="1"/>
  <c r="S248" i="14"/>
  <c r="I248" i="14" s="1"/>
  <c r="J248" i="14" s="1"/>
  <c r="S249" i="14"/>
  <c r="I249" i="14" s="1"/>
  <c r="J249" i="14" s="1"/>
  <c r="S250" i="14"/>
  <c r="S272" i="14"/>
  <c r="I275" i="14"/>
  <c r="J275" i="14" s="1"/>
  <c r="I278" i="14"/>
  <c r="J278" i="14" s="1"/>
  <c r="S280" i="14"/>
  <c r="S281" i="14"/>
  <c r="I281" i="14" s="1"/>
  <c r="J281" i="14" s="1"/>
  <c r="S282" i="14"/>
  <c r="I282" i="14" s="1"/>
  <c r="J282" i="14" s="1"/>
  <c r="S283" i="14"/>
  <c r="I283" i="14" s="1"/>
  <c r="J283" i="14" s="1"/>
  <c r="S284" i="14"/>
  <c r="I284" i="14" s="1"/>
  <c r="J284" i="14" s="1"/>
  <c r="S285" i="14"/>
  <c r="I285" i="14" s="1"/>
  <c r="J285" i="14" s="1"/>
  <c r="S286" i="14"/>
  <c r="I286" i="14" s="1"/>
  <c r="J286" i="14" s="1"/>
  <c r="S287" i="14"/>
  <c r="I287" i="14" s="1"/>
  <c r="J287" i="14" s="1"/>
  <c r="S288" i="14"/>
  <c r="I288" i="14" s="1"/>
  <c r="J288" i="14" s="1"/>
  <c r="S289" i="14"/>
  <c r="I289" i="14" s="1"/>
  <c r="J289" i="14" s="1"/>
  <c r="S290" i="14"/>
  <c r="I290" i="14" s="1"/>
  <c r="S291" i="14"/>
  <c r="I291" i="14" s="1"/>
  <c r="S292" i="14"/>
  <c r="I292" i="14" s="1"/>
  <c r="S293" i="14"/>
  <c r="I293" i="14" s="1"/>
  <c r="S294" i="14"/>
  <c r="I294" i="14" s="1"/>
  <c r="S295" i="14"/>
  <c r="I295" i="14" s="1"/>
  <c r="S296" i="14"/>
  <c r="I296" i="14" s="1"/>
  <c r="S297" i="14"/>
  <c r="I297" i="14" s="1"/>
  <c r="S298" i="14"/>
  <c r="I298" i="14" s="1"/>
  <c r="S299" i="14"/>
  <c r="I299" i="14" s="1"/>
  <c r="S301" i="14"/>
  <c r="S302" i="14"/>
  <c r="I302" i="14" s="1"/>
  <c r="S303" i="14"/>
  <c r="I303" i="14" s="1"/>
  <c r="S304" i="14"/>
  <c r="I304" i="14" s="1"/>
  <c r="S305" i="14"/>
  <c r="I305" i="14" s="1"/>
  <c r="J296" i="14" l="1"/>
  <c r="J305" i="14"/>
  <c r="J294" i="14"/>
  <c r="J303" i="14"/>
  <c r="J302" i="14"/>
  <c r="J293" i="14"/>
  <c r="J122" i="14"/>
  <c r="J299" i="14"/>
  <c r="J295" i="14"/>
  <c r="J292" i="14"/>
  <c r="J291" i="14"/>
  <c r="J290" i="14"/>
  <c r="J127" i="14"/>
  <c r="J298" i="14"/>
  <c r="J297" i="14"/>
  <c r="J308" i="14"/>
  <c r="J304" i="14"/>
  <c r="J300" i="14"/>
  <c r="J306" i="14"/>
  <c r="H152" i="11"/>
  <c r="H133" i="11"/>
  <c r="H116" i="11"/>
  <c r="H105" i="11"/>
  <c r="H54" i="11"/>
  <c r="H55" i="11"/>
  <c r="H56" i="11"/>
  <c r="H57" i="11"/>
  <c r="H58" i="11"/>
  <c r="H53" i="11"/>
  <c r="H47" i="11"/>
  <c r="H48" i="11"/>
  <c r="H49" i="11"/>
  <c r="H50" i="11"/>
  <c r="H51" i="11"/>
  <c r="H46" i="11"/>
  <c r="H26" i="11"/>
  <c r="H170" i="11"/>
  <c r="H169" i="11"/>
  <c r="H168" i="11"/>
  <c r="H166" i="11"/>
  <c r="H165" i="11"/>
  <c r="H163" i="11"/>
  <c r="H162" i="11"/>
  <c r="H161" i="11"/>
  <c r="H160" i="11"/>
  <c r="H158" i="11"/>
  <c r="H157" i="11"/>
  <c r="H156" i="11"/>
  <c r="H155" i="11"/>
  <c r="H153" i="11"/>
  <c r="H151" i="11"/>
  <c r="H149" i="11"/>
  <c r="H148" i="11"/>
  <c r="H147" i="11"/>
  <c r="H145" i="11"/>
  <c r="H144" i="11"/>
  <c r="H143" i="11"/>
  <c r="H142" i="11"/>
  <c r="H141" i="11"/>
  <c r="H139" i="11"/>
  <c r="H138" i="11"/>
  <c r="H137" i="11"/>
  <c r="H136" i="11"/>
  <c r="H135" i="11"/>
  <c r="H134" i="11"/>
  <c r="H131" i="11"/>
  <c r="H129" i="11"/>
  <c r="H128" i="11"/>
  <c r="H127" i="11"/>
  <c r="H125" i="11"/>
  <c r="H124" i="11"/>
  <c r="H122" i="11"/>
  <c r="H119" i="11"/>
  <c r="H118" i="11"/>
  <c r="H117" i="11"/>
  <c r="H115" i="11"/>
  <c r="H112" i="11"/>
  <c r="H111" i="11"/>
  <c r="H110" i="11"/>
  <c r="H108" i="11"/>
  <c r="H107" i="11"/>
  <c r="H106" i="11"/>
  <c r="H104" i="11"/>
  <c r="H103" i="11"/>
  <c r="H102" i="11"/>
  <c r="H101" i="11"/>
  <c r="H100" i="11"/>
  <c r="H98" i="11"/>
  <c r="H97" i="11"/>
  <c r="H96" i="11"/>
  <c r="H95" i="11"/>
  <c r="H93" i="11"/>
  <c r="H92" i="11"/>
  <c r="H91" i="11"/>
  <c r="H90" i="11"/>
  <c r="H89" i="11"/>
  <c r="H88" i="11"/>
  <c r="H87" i="11"/>
  <c r="H86" i="11"/>
  <c r="H77" i="11"/>
  <c r="H76" i="11"/>
  <c r="H75" i="11"/>
  <c r="H74" i="11"/>
  <c r="H72" i="11"/>
  <c r="H71" i="11"/>
  <c r="H70" i="11"/>
  <c r="H69" i="11"/>
  <c r="H68" i="11"/>
  <c r="H67" i="11"/>
  <c r="H28" i="11"/>
  <c r="H27" i="11"/>
  <c r="H24" i="11"/>
  <c r="H23" i="11"/>
  <c r="H7" i="11"/>
  <c r="H6" i="11"/>
  <c r="H5" i="11"/>
  <c r="S115" i="11"/>
  <c r="I115" i="11" s="1"/>
  <c r="J115" i="11" s="1"/>
  <c r="S6" i="11"/>
  <c r="I6" i="11" s="1"/>
  <c r="J6" i="11" s="1"/>
  <c r="S7" i="11"/>
  <c r="I7" i="11" s="1"/>
  <c r="J7" i="11" s="1"/>
  <c r="S27" i="11"/>
  <c r="I27" i="11" s="1"/>
  <c r="J27" i="11" s="1"/>
  <c r="S22" i="11"/>
  <c r="I22" i="11" s="1"/>
  <c r="J22" i="11" s="1"/>
  <c r="S23" i="11"/>
  <c r="I23" i="11" s="1"/>
  <c r="J23" i="11" s="1"/>
  <c r="S24" i="11"/>
  <c r="I24" i="11" s="1"/>
  <c r="J24" i="11" s="1"/>
  <c r="S28" i="11"/>
  <c r="I28" i="11" s="1"/>
  <c r="J28" i="11" s="1"/>
  <c r="S116" i="11"/>
  <c r="I116" i="11" s="1"/>
  <c r="S117" i="11"/>
  <c r="I117" i="11" s="1"/>
  <c r="J117" i="11" s="1"/>
  <c r="S118" i="11"/>
  <c r="I118" i="11" s="1"/>
  <c r="J118" i="11" s="1"/>
  <c r="S119" i="11"/>
  <c r="I119" i="11" s="1"/>
  <c r="J119" i="11" s="1"/>
  <c r="S122" i="11"/>
  <c r="I122" i="11" s="1"/>
  <c r="S26" i="11"/>
  <c r="I26" i="11" s="1"/>
  <c r="S4" i="11"/>
  <c r="S5" i="11"/>
  <c r="I5" i="11" s="1"/>
  <c r="J5" i="11" s="1"/>
  <c r="S45" i="11"/>
  <c r="S46" i="11"/>
  <c r="I46" i="11" s="1"/>
  <c r="S47" i="11"/>
  <c r="I47" i="11" s="1"/>
  <c r="S48" i="11"/>
  <c r="I48" i="11" s="1"/>
  <c r="J48" i="11" s="1"/>
  <c r="S49" i="11"/>
  <c r="I49" i="11" s="1"/>
  <c r="S50" i="11"/>
  <c r="I50" i="11" s="1"/>
  <c r="J50" i="11" s="1"/>
  <c r="S51" i="11"/>
  <c r="I51" i="11" s="1"/>
  <c r="S52" i="11"/>
  <c r="S53" i="11"/>
  <c r="I53" i="11" s="1"/>
  <c r="S54" i="11"/>
  <c r="I54" i="11" s="1"/>
  <c r="S55" i="11"/>
  <c r="I55" i="11" s="1"/>
  <c r="J55" i="11" s="1"/>
  <c r="S56" i="11"/>
  <c r="I56" i="11" s="1"/>
  <c r="S57" i="11"/>
  <c r="I57" i="11" s="1"/>
  <c r="S58" i="11"/>
  <c r="I58" i="11" s="1"/>
  <c r="S66" i="11"/>
  <c r="S67" i="11"/>
  <c r="I67" i="11" s="1"/>
  <c r="S68" i="11"/>
  <c r="I68" i="11" s="1"/>
  <c r="J68" i="11" s="1"/>
  <c r="S69" i="11"/>
  <c r="I69" i="11" s="1"/>
  <c r="J69" i="11" s="1"/>
  <c r="S70" i="11"/>
  <c r="I70" i="11" s="1"/>
  <c r="S71" i="11"/>
  <c r="I71" i="11" s="1"/>
  <c r="J71" i="11" s="1"/>
  <c r="S72" i="11"/>
  <c r="I72" i="11" s="1"/>
  <c r="J72" i="11" s="1"/>
  <c r="S73" i="11"/>
  <c r="S74" i="11"/>
  <c r="I74" i="11" s="1"/>
  <c r="J74" i="11" s="1"/>
  <c r="S75" i="11"/>
  <c r="I75" i="11" s="1"/>
  <c r="S76" i="11"/>
  <c r="I76" i="11" s="1"/>
  <c r="J76" i="11" s="1"/>
  <c r="S77" i="11"/>
  <c r="I77" i="11" s="1"/>
  <c r="S85" i="11"/>
  <c r="S86" i="11"/>
  <c r="I86" i="11" s="1"/>
  <c r="J86" i="11" s="1"/>
  <c r="S87" i="11"/>
  <c r="I87" i="11" s="1"/>
  <c r="S88" i="11"/>
  <c r="I88" i="11" s="1"/>
  <c r="J88" i="11" s="1"/>
  <c r="S89" i="11"/>
  <c r="I89" i="11" s="1"/>
  <c r="S90" i="11"/>
  <c r="I90" i="11" s="1"/>
  <c r="S91" i="11"/>
  <c r="I91" i="11" s="1"/>
  <c r="S92" i="11"/>
  <c r="I92" i="11" s="1"/>
  <c r="S93" i="11"/>
  <c r="I93" i="11" s="1"/>
  <c r="S94" i="11"/>
  <c r="S95" i="11"/>
  <c r="I95" i="11" s="1"/>
  <c r="J95" i="11" s="1"/>
  <c r="S96" i="11"/>
  <c r="I96" i="11" s="1"/>
  <c r="J96" i="11" s="1"/>
  <c r="S97" i="11"/>
  <c r="I97" i="11" s="1"/>
  <c r="J97" i="11" s="1"/>
  <c r="S98" i="11"/>
  <c r="I98" i="11" s="1"/>
  <c r="S99" i="11"/>
  <c r="S100" i="11"/>
  <c r="I100" i="11" s="1"/>
  <c r="J100" i="11" s="1"/>
  <c r="S101" i="11"/>
  <c r="I101" i="11" s="1"/>
  <c r="J101" i="11" s="1"/>
  <c r="S102" i="11"/>
  <c r="I102" i="11" s="1"/>
  <c r="S103" i="11"/>
  <c r="I103" i="11" s="1"/>
  <c r="S104" i="11"/>
  <c r="I104" i="11" s="1"/>
  <c r="J104" i="11" s="1"/>
  <c r="S105" i="11"/>
  <c r="I105" i="11" s="1"/>
  <c r="J105" i="11" s="1"/>
  <c r="S106" i="11"/>
  <c r="I106" i="11" s="1"/>
  <c r="S107" i="11"/>
  <c r="I107" i="11" s="1"/>
  <c r="J107" i="11" s="1"/>
  <c r="S108" i="11"/>
  <c r="I108" i="11" s="1"/>
  <c r="J108" i="11" s="1"/>
  <c r="S109" i="11"/>
  <c r="S110" i="11"/>
  <c r="I110" i="11" s="1"/>
  <c r="J110" i="11" s="1"/>
  <c r="S111" i="11"/>
  <c r="I111" i="11" s="1"/>
  <c r="J111" i="11" s="1"/>
  <c r="S112" i="11"/>
  <c r="I112" i="11" s="1"/>
  <c r="S123" i="11"/>
  <c r="S124" i="11"/>
  <c r="I124" i="11" s="1"/>
  <c r="S125" i="11"/>
  <c r="I125" i="11" s="1"/>
  <c r="S126" i="11"/>
  <c r="S127" i="11"/>
  <c r="I127" i="11" s="1"/>
  <c r="S128" i="11"/>
  <c r="I128" i="11" s="1"/>
  <c r="S129" i="11"/>
  <c r="I129" i="11" s="1"/>
  <c r="S140" i="11"/>
  <c r="S141" i="11"/>
  <c r="I141" i="11" s="1"/>
  <c r="J141" i="11" s="1"/>
  <c r="S142" i="11"/>
  <c r="I142" i="11" s="1"/>
  <c r="S143" i="11"/>
  <c r="I143" i="11" s="1"/>
  <c r="S144" i="11"/>
  <c r="I144" i="11" s="1"/>
  <c r="S145" i="11"/>
  <c r="I145" i="11" s="1"/>
  <c r="J145" i="11" s="1"/>
  <c r="S146" i="11"/>
  <c r="S147" i="11"/>
  <c r="I147" i="11" s="1"/>
  <c r="S148" i="11"/>
  <c r="I148" i="11" s="1"/>
  <c r="S149" i="11"/>
  <c r="I149" i="11" s="1"/>
  <c r="S150" i="11"/>
  <c r="S151" i="11"/>
  <c r="I151" i="11" s="1"/>
  <c r="J151" i="11" s="1"/>
  <c r="S152" i="11"/>
  <c r="I152" i="11" s="1"/>
  <c r="S153" i="11"/>
  <c r="I153" i="11" s="1"/>
  <c r="S130" i="11"/>
  <c r="S131" i="11"/>
  <c r="I131" i="11" s="1"/>
  <c r="S132" i="11"/>
  <c r="S133" i="11"/>
  <c r="I133" i="11" s="1"/>
  <c r="J133" i="11" s="1"/>
  <c r="S134" i="11"/>
  <c r="I134" i="11" s="1"/>
  <c r="S135" i="11"/>
  <c r="I135" i="11" s="1"/>
  <c r="S136" i="11"/>
  <c r="I136" i="11" s="1"/>
  <c r="S137" i="11"/>
  <c r="I137" i="11" s="1"/>
  <c r="J137" i="11" s="1"/>
  <c r="S138" i="11"/>
  <c r="I138" i="11" s="1"/>
  <c r="S139" i="11"/>
  <c r="I139" i="11" s="1"/>
  <c r="S154" i="11"/>
  <c r="S155" i="11"/>
  <c r="I155" i="11" s="1"/>
  <c r="J155" i="11" s="1"/>
  <c r="S156" i="11"/>
  <c r="I156" i="11" s="1"/>
  <c r="S157" i="11"/>
  <c r="I157" i="11" s="1"/>
  <c r="S158" i="11"/>
  <c r="I158" i="11" s="1"/>
  <c r="S159" i="11"/>
  <c r="S160" i="11"/>
  <c r="I160" i="11" s="1"/>
  <c r="S161" i="11"/>
  <c r="I161" i="11" s="1"/>
  <c r="J161" i="11" s="1"/>
  <c r="S162" i="11"/>
  <c r="I162" i="11" s="1"/>
  <c r="S163" i="11"/>
  <c r="I163" i="11" s="1"/>
  <c r="S164" i="11"/>
  <c r="S165" i="11"/>
  <c r="I165" i="11" s="1"/>
  <c r="S166" i="11"/>
  <c r="I166" i="11" s="1"/>
  <c r="S167" i="11"/>
  <c r="S168" i="11"/>
  <c r="I168" i="11" s="1"/>
  <c r="J168" i="11" s="1"/>
  <c r="S169" i="11"/>
  <c r="I169" i="11" s="1"/>
  <c r="J169" i="11" s="1"/>
  <c r="S170" i="11"/>
  <c r="I170" i="11" s="1"/>
  <c r="J3" i="11"/>
  <c r="I3" i="11"/>
  <c r="J134" i="11" l="1"/>
  <c r="J51" i="11"/>
  <c r="J156" i="11"/>
  <c r="J165" i="11"/>
  <c r="J54" i="11"/>
  <c r="J46" i="11"/>
  <c r="J138" i="11"/>
  <c r="J160" i="11"/>
  <c r="J125" i="11"/>
  <c r="J136" i="11"/>
  <c r="J53" i="11"/>
  <c r="J157" i="11"/>
  <c r="J103" i="11"/>
  <c r="J98" i="11"/>
  <c r="J162" i="11"/>
  <c r="J124" i="11"/>
  <c r="J139" i="11"/>
  <c r="J57" i="11"/>
  <c r="J93" i="11"/>
  <c r="J49" i="11"/>
  <c r="J142" i="11"/>
  <c r="J122" i="11"/>
  <c r="J56" i="11"/>
  <c r="J158" i="11"/>
  <c r="J152" i="11"/>
  <c r="J116" i="11"/>
  <c r="J102" i="11"/>
  <c r="J147" i="11"/>
  <c r="J87" i="11"/>
  <c r="J92" i="11"/>
  <c r="J77" i="11"/>
  <c r="J26" i="11"/>
  <c r="J67" i="11"/>
  <c r="J149" i="11"/>
  <c r="J128" i="11"/>
  <c r="J90" i="11"/>
  <c r="J166" i="11"/>
  <c r="J131" i="11"/>
  <c r="J148" i="11"/>
  <c r="J127" i="11"/>
  <c r="J58" i="11"/>
  <c r="J47" i="11"/>
  <c r="J70" i="11"/>
  <c r="J135" i="11"/>
  <c r="J163" i="11"/>
  <c r="J144" i="11"/>
  <c r="J106" i="11"/>
  <c r="J143" i="11"/>
  <c r="J112" i="11"/>
  <c r="J91" i="11"/>
  <c r="J75" i="11"/>
  <c r="J170" i="11"/>
  <c r="J129" i="11"/>
  <c r="J153" i="11"/>
  <c r="J89" i="11"/>
  <c r="H115" i="27" l="1"/>
  <c r="I115" i="27"/>
  <c r="J115" i="27" s="1"/>
</calcChain>
</file>

<file path=xl/sharedStrings.xml><?xml version="1.0" encoding="utf-8"?>
<sst xmlns="http://schemas.openxmlformats.org/spreadsheetml/2006/main" count="2877" uniqueCount="727">
  <si>
    <t>Company Name:</t>
  </si>
  <si>
    <t>Regional Account Mgr</t>
  </si>
  <si>
    <t>Contact Number</t>
  </si>
  <si>
    <t>Discount off RRP %</t>
  </si>
  <si>
    <t>M</t>
  </si>
  <si>
    <t>Tubular Motors</t>
  </si>
  <si>
    <t>MC</t>
  </si>
  <si>
    <t>Motor Cables</t>
  </si>
  <si>
    <t>WO</t>
  </si>
  <si>
    <t>Window Opener Motors</t>
  </si>
  <si>
    <t>E</t>
  </si>
  <si>
    <t>Electronics</t>
  </si>
  <si>
    <t>A</t>
  </si>
  <si>
    <t>Accessories</t>
  </si>
  <si>
    <t>C</t>
  </si>
  <si>
    <t>Curtains</t>
  </si>
  <si>
    <t>ND</t>
  </si>
  <si>
    <t>NO DISCOUNT</t>
  </si>
  <si>
    <t>This calculator is a guide only.  It is provided for illustrative purposes only and prices generated are not contractual.</t>
  </si>
  <si>
    <t>For confirmation of your pricing agreement please contact your Somfy Regional Sales Manager.</t>
  </si>
  <si>
    <t>Name</t>
  </si>
  <si>
    <t>Phone</t>
  </si>
  <si>
    <t>Email</t>
  </si>
  <si>
    <t>Cyndhu Sriram</t>
  </si>
  <si>
    <t>0403 737 844</t>
  </si>
  <si>
    <t>cyndhu.sriram@somfy.com</t>
  </si>
  <si>
    <t>Jay Thurairatnam</t>
  </si>
  <si>
    <t xml:space="preserve">0438 796 787 </t>
  </si>
  <si>
    <t>Jay.Thurairatnam@somfy.com</t>
  </si>
  <si>
    <t>Eddy Lecas</t>
  </si>
  <si>
    <t>0435 905 324</t>
  </si>
  <si>
    <t>eddy.lecas@somfy.com</t>
  </si>
  <si>
    <t>Jodie Featherstone</t>
  </si>
  <si>
    <t>0400 314 172</t>
  </si>
  <si>
    <t>jodie.feather@somfy.com</t>
  </si>
  <si>
    <t>Joel Gray</t>
  </si>
  <si>
    <t>0418 443 450</t>
  </si>
  <si>
    <t>joel.gray@somfy.com</t>
  </si>
  <si>
    <t>Jordan Smith</t>
  </si>
  <si>
    <t xml:space="preserve">0448 923 067 </t>
  </si>
  <si>
    <t>jordan.smith@somfy.com</t>
  </si>
  <si>
    <t>Mohamed Ourdjini</t>
  </si>
  <si>
    <t>0439 406 734</t>
  </si>
  <si>
    <t>Mohamed.OURDJINI@somfy.com</t>
  </si>
  <si>
    <t>Riju Rajeev</t>
  </si>
  <si>
    <t>0413 735 060</t>
  </si>
  <si>
    <t>riju.rajeev@somfy.com</t>
  </si>
  <si>
    <t>Sean Davies</t>
  </si>
  <si>
    <t>0448 826 851</t>
  </si>
  <si>
    <t>Sean.davies@somfy.com</t>
  </si>
  <si>
    <t>Jacinta Ceola-Munn</t>
  </si>
  <si>
    <t>0439 444 726</t>
  </si>
  <si>
    <t>jacinta.ceola-munn@somfy.com</t>
  </si>
  <si>
    <t>Item Number</t>
  </si>
  <si>
    <t>Pricing Code</t>
  </si>
  <si>
    <t>Item Description</t>
  </si>
  <si>
    <t>Order Multiple</t>
  </si>
  <si>
    <t>Stock Status</t>
  </si>
  <si>
    <t>Roller Blinds</t>
  </si>
  <si>
    <t>Roman, Cellular &amp; Venetian Blinds</t>
  </si>
  <si>
    <t>Awnings</t>
  </si>
  <si>
    <t>External Screens</t>
  </si>
  <si>
    <t>External Venetain Blinds</t>
  </si>
  <si>
    <t>Fabric Tension Systems</t>
  </si>
  <si>
    <t>Roller Shutters</t>
  </si>
  <si>
    <t>Window Openers</t>
  </si>
  <si>
    <t>Discount</t>
  </si>
  <si>
    <t>TILT &amp; LIFT 25 RTS</t>
  </si>
  <si>
    <t xml:space="preserve">TILT &amp; LIFT 25 RTS CENTRAL </t>
  </si>
  <si>
    <t>•</t>
  </si>
  <si>
    <t>EXTERNAL LI-ION BATTERY PACK</t>
  </si>
  <si>
    <t>LI-ION WIREFREE CHARGER (V2)</t>
  </si>
  <si>
    <t>ALTUS 28 WIREFREE RTS LI-ION</t>
  </si>
  <si>
    <t>ALTUS 28 WF (WIREFREE) RTS 1.5/28 LI-ION (INT. BATTERY) V2</t>
  </si>
  <si>
    <t xml:space="preserve">20CM EXT CABLE FOR LI-ION FOR CASSETTE (V2)    </t>
  </si>
  <si>
    <t>ALTUS 28 WIREFREE RTS W/ LI-ION EXTERNAL BATTERY</t>
  </si>
  <si>
    <t>ALTUS 28 WIREFREE RTS (EXTERNAL BATTERY - NOT INCLUDED) V2</t>
  </si>
  <si>
    <t>SONESSE 30 WIREFREE RTS LI-ION</t>
  </si>
  <si>
    <t xml:space="preserve">SONESSE 30 WF (WIREFREE) RTS 2/20 LI-ION 12MM (V2 HEAD)  </t>
  </si>
  <si>
    <t>SONESSE 40 WIREFREE RTS LI-ION</t>
  </si>
  <si>
    <t>SONESSE 40 WIREFREE RTS 3/28 LI-ION</t>
  </si>
  <si>
    <t>SONESSE 40 WT</t>
  </si>
  <si>
    <t>SONESSE 40 3/30 2.5M White Cable</t>
  </si>
  <si>
    <t>SONESSE 40 3/30 2.5M White Cable with inline connector</t>
  </si>
  <si>
    <t>SONESSE 40 6/20 2.5M White Cable</t>
  </si>
  <si>
    <t>SONESSE 40 6/20 2.5M White Cable with inline connector</t>
  </si>
  <si>
    <t>SONESSE 40 9/12 2.5M White Cable</t>
  </si>
  <si>
    <t>SONESSE 40 9/12 2.5M White Cable with inline Connector</t>
  </si>
  <si>
    <t>SONESSE 40 RTS</t>
  </si>
  <si>
    <t>SONESSE 40 3/30 RTS 3M White Cable</t>
  </si>
  <si>
    <t>SONESSE 40 3/30 RTS 3M White Cable with inline connector</t>
  </si>
  <si>
    <t>SONESSE 40 6/20 RTS 3M White Cable</t>
  </si>
  <si>
    <t>SONESSE 40 6/20 RTS 3M White Cable with inline connector</t>
  </si>
  <si>
    <t>SONESSE 40 9/12 RTS 3M White Cable</t>
  </si>
  <si>
    <t>SONESSE 40 9/12 RTS 3M White Cable with inline connector</t>
  </si>
  <si>
    <t xml:space="preserve">LS 40 </t>
  </si>
  <si>
    <t xml:space="preserve">LS40 3/30  2.5M White Cable     </t>
  </si>
  <si>
    <t xml:space="preserve">LS40 3/30  2.5M White Cable  with inline connector    </t>
  </si>
  <si>
    <t xml:space="preserve">LS40 4/16  2.5M White Cable     </t>
  </si>
  <si>
    <t xml:space="preserve">LS40 4/16  2.5M White Cable  with inline connector       </t>
  </si>
  <si>
    <t xml:space="preserve">LS40 13/10  2.5M White Cable       </t>
  </si>
  <si>
    <t xml:space="preserve">LS40 13/10  2.5M White Cable  with inline connector         </t>
  </si>
  <si>
    <t>LS</t>
  </si>
  <si>
    <t>ALTUS 40 RTS</t>
  </si>
  <si>
    <t>ALTUS 40 RTS 3/30 3M White Cable</t>
  </si>
  <si>
    <t>ALTUS 40 RTS 3/30 3M White Cable with inline connector</t>
  </si>
  <si>
    <t>ALTUS 40 RTS 13/10 3M White Cable</t>
  </si>
  <si>
    <t>ALTUS 40 RTS 13/10 3M White Cable with inline connector</t>
  </si>
  <si>
    <t>SONESSE 40 RS485</t>
  </si>
  <si>
    <t>SONESSE 40 RS485 3/30 3M White Cable</t>
  </si>
  <si>
    <t>SONESSE 40 RS485 3/30 3M with inline connector</t>
  </si>
  <si>
    <t>SONESSE 40 RS485 6/20 3M White Cable</t>
  </si>
  <si>
    <t>SONESSE 40 RS485 6/20 3M with inline connector</t>
  </si>
  <si>
    <t>SONESSE 40 RS485 9/12 3M White Cable</t>
  </si>
  <si>
    <t>SONESSE 40 RS485 9/12 3M with inline connector</t>
  </si>
  <si>
    <t>LT 50</t>
  </si>
  <si>
    <t xml:space="preserve">ARIANE 6/17  2.5M White Cable            </t>
  </si>
  <si>
    <t xml:space="preserve">ARIANE 6/32 2.5M White Cable               </t>
  </si>
  <si>
    <t xml:space="preserve">JET 10/17 2.5M White Cable                  </t>
  </si>
  <si>
    <t xml:space="preserve">ATLAS 15/17  2.5M White Cable              </t>
  </si>
  <si>
    <t xml:space="preserve">GEMINI 25/17 2.5M White Cable              </t>
  </si>
  <si>
    <t xml:space="preserve">HELIOS 30/17 2.5M White Cable               </t>
  </si>
  <si>
    <t xml:space="preserve">MARINER 40/17 2.5M White Cable             </t>
  </si>
  <si>
    <t xml:space="preserve">VECTRAN 50/12 2.5M White Cable             </t>
  </si>
  <si>
    <t xml:space="preserve">LT 50  RH </t>
  </si>
  <si>
    <t xml:space="preserve">ARIANE 6/17 RH 2.5M White Cable          </t>
  </si>
  <si>
    <t xml:space="preserve">ARIANE 6/32 RH 2.5M White Cable            </t>
  </si>
  <si>
    <t xml:space="preserve">JET 10/17 RH 2.5M White Cable              </t>
  </si>
  <si>
    <t xml:space="preserve">ATLAS 15/17 RH 2.5M White Cable           </t>
  </si>
  <si>
    <t xml:space="preserve">ALTUS 50  RTS </t>
  </si>
  <si>
    <t>ALTUS 50 RTS 6/17 3M White Cable</t>
  </si>
  <si>
    <t>ALTUS 50 RTS 6/32 5M White Cable</t>
  </si>
  <si>
    <t xml:space="preserve">ALTUS 50 RTS 10/17 3M White Cable  </t>
  </si>
  <si>
    <t xml:space="preserve">ALTUS 50 RTS 10/32 5M White Cable  </t>
  </si>
  <si>
    <t>ALTUS 50 RTS 15/17 3M White Cable</t>
  </si>
  <si>
    <t xml:space="preserve">ALTUS 50 RTS 25/17 3M White Cable          </t>
  </si>
  <si>
    <t>ALTUS 50 RTS 30/17 3M White Cable</t>
  </si>
  <si>
    <t>ALTUS 50 RTS 40/17 3M White Cable</t>
  </si>
  <si>
    <t>ALTUS 50 RTS 50/12 3M White Cable</t>
  </si>
  <si>
    <t xml:space="preserve">ALTUS 50 RTS RH </t>
  </si>
  <si>
    <t>ALTUS 50 RTS RH 6/17 3M Black Cable</t>
  </si>
  <si>
    <t>ALTUS 50 RTS RH 6/32 3M White Cable</t>
  </si>
  <si>
    <t>ALTUS 50 RTS RH 15/17 3M Black Cable</t>
  </si>
  <si>
    <t>MAESTRIA 50 RTS (Star head)</t>
  </si>
  <si>
    <t>MAESTRIA 50 RTS 6/17 VVF 3M UNIT</t>
  </si>
  <si>
    <t>MAESTRIA 50 RTS 10/17 VVF 3M UNIT</t>
  </si>
  <si>
    <t>MAESTRIA 50 RTS 15/17 VVF 3M UNIT</t>
  </si>
  <si>
    <t>MAESTRIA 50 RTS 25/17 VVF 3M UNIT</t>
  </si>
  <si>
    <t>MAESTRIA 50 RTS 35/17 VVF 3M UNIT</t>
  </si>
  <si>
    <t>MAESTRIA 50 RTS (Round head)</t>
  </si>
  <si>
    <r>
      <t>MAESTRIA 50 RTS 35/17 RH VVF 3M UNIT</t>
    </r>
    <r>
      <rPr>
        <i/>
        <sz val="9"/>
        <rFont val="Arial"/>
        <family val="2"/>
      </rPr>
      <t xml:space="preserve"> - while stock lasts</t>
    </r>
  </si>
  <si>
    <t>LT 50  CSI (Manual Override)</t>
  </si>
  <si>
    <t xml:space="preserve">GEMINI 25/17 CSI 2.5M White Cable       </t>
  </si>
  <si>
    <t>MARINER 40/17 CSI 2.5M White Cable</t>
  </si>
  <si>
    <t>LT 50  CSI RTS (Manual Override)</t>
  </si>
  <si>
    <t>METEOR 20/17 CSI RTS 2.5M White Cable</t>
  </si>
  <si>
    <t>MARINER 40/12 CSI RTS 2.5M White Cable</t>
  </si>
  <si>
    <t>VECTRAN 50/12 CSI RTS 2.5M White Cable</t>
  </si>
  <si>
    <t>OREA 50 WT</t>
  </si>
  <si>
    <t>OREA 50 WT 40/17 3M White Cable</t>
  </si>
  <si>
    <t>OREA 50 RTS</t>
  </si>
  <si>
    <t>OREA 50 RTS 6/17 3M White Cable</t>
  </si>
  <si>
    <t>OREA 50 RTS 10/17 3M White Cable</t>
  </si>
  <si>
    <t>OREA 50 RTS 15/17 3M White Cable</t>
  </si>
  <si>
    <t xml:space="preserve">OREA 50 RTS 25/17 3M White Cable  </t>
  </si>
  <si>
    <t>OREA 50 RTS 35/17 3M White Cable</t>
  </si>
  <si>
    <t xml:space="preserve">OREA 50 RTS 40/17 3M White Cable           </t>
  </si>
  <si>
    <t>OREA 50 RTS 50/12 3M White Cable</t>
  </si>
  <si>
    <t>OXIMO 50 RTS</t>
  </si>
  <si>
    <t xml:space="preserve">OXIMO RTS 10/17 3M White Cable      </t>
  </si>
  <si>
    <t xml:space="preserve">OXIMO RTS 15/17 3M White Cable      </t>
  </si>
  <si>
    <t xml:space="preserve">OXIMO RTS 20/17 3M White Cable      </t>
  </si>
  <si>
    <t>OXIMO RTS 30/17 3M White Cable</t>
  </si>
  <si>
    <t xml:space="preserve">OXIMO RTS 40/17 3M White Cable      </t>
  </si>
  <si>
    <t xml:space="preserve">LT 60  </t>
  </si>
  <si>
    <t xml:space="preserve">VEGA 60/12  2.5M White Cable                </t>
  </si>
  <si>
    <t xml:space="preserve">TITAN 100/12  2.5M White Cable              </t>
  </si>
  <si>
    <t xml:space="preserve">TAURUS 120/12  2.5M White Cable             </t>
  </si>
  <si>
    <t xml:space="preserve">ALTUS 60 RTS </t>
  </si>
  <si>
    <t>ALTUS 60 RTS 55/17 3M White Cable</t>
  </si>
  <si>
    <t xml:space="preserve">ALTUS 60 RTS 85/17 3M White Cable               </t>
  </si>
  <si>
    <t xml:space="preserve">ALTUS 60 RTS 120/12 3M White Cable            </t>
  </si>
  <si>
    <t xml:space="preserve">OREA 60 RTS  </t>
  </si>
  <si>
    <t xml:space="preserve">OREA 60 RTS 55/17 3M White Cable             </t>
  </si>
  <si>
    <t xml:space="preserve">OREA 60 RTS 85/17 3M White Cable                </t>
  </si>
  <si>
    <t>OREA 60 RTS 100/12 3M White Cable</t>
  </si>
  <si>
    <t>OREA 60 RTS 120/12 3M White Cable</t>
  </si>
  <si>
    <t>LT 60  CSI  (Manual Override)</t>
  </si>
  <si>
    <t xml:space="preserve">VEGA 60/12 CSI  2.5M White Cable           </t>
  </si>
  <si>
    <t>ANTARES 70/17 CSI  2.5M White Cable</t>
  </si>
  <si>
    <t xml:space="preserve">TITAN 100/12 CSI  2.5M White Cable          </t>
  </si>
  <si>
    <r>
      <t xml:space="preserve">TAURUS 120/12 CSI  2.5M White Cable </t>
    </r>
    <r>
      <rPr>
        <i/>
        <sz val="8"/>
        <rFont val="Arial"/>
        <family val="2"/>
      </rPr>
      <t>- 9910019 Adjustment Tool sold separately</t>
    </r>
  </si>
  <si>
    <t>RODEO</t>
  </si>
  <si>
    <t>RODEO 300mm 230V 450N (rear cable)</t>
  </si>
  <si>
    <t>RODEO 300mm 230V 1000N (rear cable)</t>
  </si>
  <si>
    <t>J4 WT</t>
  </si>
  <si>
    <t>J4 6/24 WT</t>
  </si>
  <si>
    <t>J4 10/24 WT</t>
  </si>
  <si>
    <t>J4 18/24 WT</t>
  </si>
  <si>
    <t>NS</t>
  </si>
  <si>
    <t>Note:</t>
  </si>
  <si>
    <t>LS (Low-Stock Item): Somfy stocks limited quantities of this item. Please contact Somfy before placing an order.</t>
  </si>
  <si>
    <t>NS (Non-stocked item): Somfy does not keep physical stock in our Australian warehouse. There will be a maximum lead time of 104 days for these items. Please contact Somfy before placing an order.</t>
  </si>
  <si>
    <t>Discount Amount</t>
  </si>
  <si>
    <t>HOME AUTOMATION</t>
  </si>
  <si>
    <t>TAHOMA SWITCH</t>
  </si>
  <si>
    <r>
      <t>ETHERNET ADAPTOR FOR TAHOMA SWITCH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 xml:space="preserve">(Compatible with 1871147) - Ethernet cable sold separately </t>
    </r>
  </si>
  <si>
    <t>CONNEXOON WINDOW RTS</t>
  </si>
  <si>
    <t xml:space="preserve">1 CHANNEL SITUO RTS REMOTES </t>
  </si>
  <si>
    <t xml:space="preserve">2 CHANNEL SITUO RTS REMOTES </t>
  </si>
  <si>
    <t xml:space="preserve">5 CHANNEL SITUO RTS REMOTES </t>
  </si>
  <si>
    <t>SITUO SOLIRIS REMOTES</t>
  </si>
  <si>
    <t>1 CHANNEL SITUO VARIATION SOLIRIS RTS REMOTE</t>
  </si>
  <si>
    <t>SITUO VARIATION SOLIRIS RTS PURE</t>
  </si>
  <si>
    <t>1 CHANNEL SITUO VARIATION RTS REMOTE</t>
  </si>
  <si>
    <t>SITUO 1 VARIATION RTS PURE</t>
  </si>
  <si>
    <t>SITUO 1 VARIATION RTS SILVER</t>
  </si>
  <si>
    <t>5 CHANNELS SITUO VARIATION RTS REMOTE</t>
  </si>
  <si>
    <t>SITUO 5 VARIATION RTS PURE</t>
  </si>
  <si>
    <t>SITUO 5 VARIATION RTS SILVER</t>
  </si>
  <si>
    <t>SITUO ACCESSORIES</t>
  </si>
  <si>
    <t>TIMER REMOTES</t>
  </si>
  <si>
    <t>TELIS 6 CHRONIS RTS PURE (6 Channel)</t>
  </si>
  <si>
    <t>TELIS 6 CHRONIS RTS SILVER (6 Channel)</t>
  </si>
  <si>
    <t>16 CHANNEL REMOTES</t>
  </si>
  <si>
    <t>TELIS 16 RTS PURE (16 Channel)</t>
  </si>
  <si>
    <t>TELIS 16 RTS SILVER (16 Channel)</t>
  </si>
  <si>
    <t>SMOOVE WALL MOUNT RTS TRANSMITTERS</t>
  </si>
  <si>
    <t>SMOOVE ORIGIN RTS (inc Pure Frame)</t>
  </si>
  <si>
    <t>SMOOVE 1 PURE RTS</t>
  </si>
  <si>
    <t>SMOOVE 1 SILVER RTS</t>
  </si>
  <si>
    <t>SMOOVE 1 BLACK RTS</t>
  </si>
  <si>
    <t>SMOOVE 1 O/C PURE RTS</t>
  </si>
  <si>
    <t>SMOOVE 1 O/C BLACK RTS</t>
  </si>
  <si>
    <t xml:space="preserve">SMOOVE ORIGIN 2  RTS  (inc Pure Frame) </t>
  </si>
  <si>
    <t>SMOOVE ORIGIN 4  RTS  (inc Pure Frame)</t>
  </si>
  <si>
    <t>SMOOVE WALL MOUNT FRAMES</t>
  </si>
  <si>
    <t>SMOOVE PURE FRAME</t>
  </si>
  <si>
    <t>SMOOVE SILVER FRAME</t>
  </si>
  <si>
    <t>SMOOVE BLACK FRAME</t>
  </si>
  <si>
    <t>SMOOVE DOUBLE PURE FRAME</t>
  </si>
  <si>
    <t>UNIVERSALLY CONTROLLED RTS TRANSMITTERS</t>
  </si>
  <si>
    <t>1 CHANNEL BUSLINE TRANSMITTER</t>
  </si>
  <si>
    <t>RS485 RTS TRANSMITTER</t>
  </si>
  <si>
    <t>KEYRING RTS TRANSMITTERS</t>
  </si>
  <si>
    <t>KEYGO 4 RTS (4 Channel)</t>
  </si>
  <si>
    <t>OUTDOOR RTS SENSORS</t>
  </si>
  <si>
    <t xml:space="preserve">EOLIS 3D SENSOR WHITE </t>
  </si>
  <si>
    <t xml:space="preserve">EOLIS 3D SENSOR CREAM </t>
  </si>
  <si>
    <t xml:space="preserve">EOLIS 3D SENSOR BLACK </t>
  </si>
  <si>
    <t>EOLIS RTS SENSOR</t>
  </si>
  <si>
    <t>SOLIRIS RTS SENSOR</t>
  </si>
  <si>
    <t>SUNIS RTS SENSOR</t>
  </si>
  <si>
    <t>OUTDOOR RTS RECEIVERS</t>
  </si>
  <si>
    <t>HEADBOX RECEIVER RTS (RTS PLATEN CABLE 3M)</t>
  </si>
  <si>
    <t>UNIVERSAL SLIM RECEIVER RTS - CABLE</t>
  </si>
  <si>
    <t>UNIVERSAL SLIM RECEIVER RTS - HIRSCHMANN PLUG</t>
  </si>
  <si>
    <t>SOLIRIS MOD/VAR SLIM RECEIVER RTS - CABLE</t>
  </si>
  <si>
    <t>SOLIRIS MOD/VAR SLIM RECEIVER RTS - HIRSCHMANN PLUG</t>
  </si>
  <si>
    <t>LIGHTING RTS RECEIVERS</t>
  </si>
  <si>
    <t>CENTRALIS LIGHT OUTDOOR RECEIVER RTS</t>
  </si>
  <si>
    <t>MECHANICAL SWITCHES FOR WT MOTORS</t>
  </si>
  <si>
    <t>THREE POSITION TOGGLE SWITCH (Clipsal)</t>
  </si>
  <si>
    <t>ELECTRONIC SWITCH/CONTROLLERS FOR WT MOTORS</t>
  </si>
  <si>
    <t>SMOOVE ORIGIN IB PURE (see above for Frame Options)</t>
  </si>
  <si>
    <t>TWO MOTOR COUPLING DEVICE</t>
  </si>
  <si>
    <t>SENSORS FOR WT MOTORS</t>
  </si>
  <si>
    <t>EOLIS WT SENSOR</t>
  </si>
  <si>
    <t>SOLIRIS WT SENSOR</t>
  </si>
  <si>
    <t>SOLIRIS SUN SENSOR</t>
  </si>
  <si>
    <t xml:space="preserve">ONDEIS RAIN SENSOR 230V            </t>
  </si>
  <si>
    <t>MOTOR CONTROLLERS ANIMEO IB+</t>
  </si>
  <si>
    <t>1AC MOTOR CONTROLLER WALL MOUNT</t>
  </si>
  <si>
    <t>2AC MOTOR CONTROLLER WALL MOUNT</t>
  </si>
  <si>
    <t>4AC MOTOR CONTROLLER WALL MOUNT</t>
  </si>
  <si>
    <t>4AC MOTOR CONTROLLER DIN RAIL MOUNT</t>
  </si>
  <si>
    <t>MOTOR CONTROLLER ACCESSORIES</t>
  </si>
  <si>
    <t>ANIMEO IB+ RTS CARD</t>
  </si>
  <si>
    <t>ANIMEO KNX - Please contact Somfy for sales support, further options and project commissioning</t>
  </si>
  <si>
    <t>KNX 4AC MOTOR CONTROLLER WALL MOUNT</t>
  </si>
  <si>
    <t xml:space="preserve">ANIMEO KNX RECEIVER RTS </t>
  </si>
  <si>
    <r>
      <t>WIREFREE LI-ION SOLAR PANEL KIT -</t>
    </r>
    <r>
      <rPr>
        <i/>
        <sz val="8"/>
        <rFont val="Arial"/>
        <family val="2"/>
      </rPr>
      <t xml:space="preserve"> compatible with 1240512, 1241151, 1241163, 1003293, 1240486 &amp; 9021217</t>
    </r>
  </si>
  <si>
    <r>
      <rPr>
        <sz val="9"/>
        <rFont val="Arial"/>
        <family val="2"/>
      </rPr>
      <t>EXTERNAL LI-ION BATTERY PACK -</t>
    </r>
    <r>
      <rPr>
        <i/>
        <sz val="8"/>
        <rFont val="Arial"/>
        <family val="2"/>
      </rPr>
      <t xml:space="preserve"> compatible with 1241163 &amp; 1003293</t>
    </r>
  </si>
  <si>
    <r>
      <t>MAGNETIC ADAPTOR FOR V2 LI-ION CHARGER</t>
    </r>
    <r>
      <rPr>
        <i/>
        <sz val="8"/>
        <rFont val="Arial"/>
        <family val="2"/>
      </rPr>
      <t xml:space="preserve"> - Compatible with 1240512, 1241151 &amp; 1240486</t>
    </r>
  </si>
  <si>
    <r>
      <t xml:space="preserve">MAGNETIC RIGID CABLE FOR V2 LI-LION CHARGER </t>
    </r>
    <r>
      <rPr>
        <i/>
        <sz val="8"/>
        <rFont val="Arial"/>
        <family val="2"/>
      </rPr>
      <t>- Compatible with 9025165</t>
    </r>
  </si>
  <si>
    <t>Crowns &amp; Wheels</t>
  </si>
  <si>
    <t>Roll up 28 RTS MOTORS</t>
  </si>
  <si>
    <t>ROLL UP 28 CROWN ACMEDA S45</t>
  </si>
  <si>
    <t>ROLL UP 28 WHEEL ACMEDA S45</t>
  </si>
  <si>
    <t>ROLL UP 28 CROWN 40MM</t>
  </si>
  <si>
    <t>ROLL UP 28 WHEEL 40MM</t>
  </si>
  <si>
    <t>ROLL UP 28 CROWN ROLLEASE 38MM</t>
  </si>
  <si>
    <t>ROLL UP 28 WHEEL ROLLEASE 38MM</t>
  </si>
  <si>
    <t>ALTUS 28 / SONESSE 30 WIREFREE RTS LI-ION</t>
  </si>
  <si>
    <t>SONESSE 30 WF LOUVOLITE 40MM CROWN &amp; DRIVE</t>
  </si>
  <si>
    <t>SONESSE 30 WF LOUVOLITE 45MM CROWN &amp; DRIVE</t>
  </si>
  <si>
    <t>SONESSE 30 WF ACMEDA SYS45 CROWN &amp; DRVE</t>
  </si>
  <si>
    <t>SONESSE 30 WF ACMEDA SYS45 HEAVY CROWN &amp; DRIVE</t>
  </si>
  <si>
    <t>SONESSE 30 WF HD QUANTUM CROWN &amp; DRIVE</t>
  </si>
  <si>
    <t>SONESSE 30 WF ROLLEASE 1.5/38MM CROWN &amp; DRIVE</t>
  </si>
  <si>
    <t>SONESSE 30 WF TO 400S ADAPTER KIT</t>
  </si>
  <si>
    <t>SONESSE 30 WF HD 37MM CROWN &amp; DRIVE</t>
  </si>
  <si>
    <t>40MM MOTORS</t>
  </si>
  <si>
    <t>SONESSE 40 HD50 CROWN &amp; DRIVE KIT</t>
  </si>
  <si>
    <t>SONESSE 40 CROWN &amp; WHEEL Ø 40mm ROUND TUBE</t>
  </si>
  <si>
    <t>WHEEL Ø 40mm x 1.5mm ROUND TUBE</t>
  </si>
  <si>
    <t>CROWN Ø 40mm x 1.5mm ROUND TUBE</t>
  </si>
  <si>
    <t>WHEEL Ø 40mm OCTAGONAL TUBE  Deprat</t>
  </si>
  <si>
    <t>CROWN Ø 40mm OCTAGONAL TUBE  Deprat</t>
  </si>
  <si>
    <t>WHEEL Ø 40mm OCTAGONAL TUBE Imbac</t>
  </si>
  <si>
    <t>CROWN Ø 40mm OCTAGONAL TUBE Imbac</t>
  </si>
  <si>
    <t>ACMEDA M40 WHEEL</t>
  </si>
  <si>
    <t>ACMEDA M40 CROWN</t>
  </si>
  <si>
    <t xml:space="preserve">WHEEL Ø 50mm x 2mm MADOPRON TUBE       </t>
  </si>
  <si>
    <t xml:space="preserve">CROWN Ø 50mm x 2mm MADOPRON TUBE       </t>
  </si>
  <si>
    <t xml:space="preserve">WHEEL JAI 45MM TUBE </t>
  </si>
  <si>
    <t>50MM MOTORS</t>
  </si>
  <si>
    <t>WHEEL Ø 50 x 1.5 mm ROUND TUBE</t>
  </si>
  <si>
    <t xml:space="preserve">CROWN not required     </t>
  </si>
  <si>
    <t xml:space="preserve">WHEEL Ø 50mm WITH EXTERNAL KEYWAY          </t>
  </si>
  <si>
    <t>SONESSE 50 WHEEL Ø 50 x 1.5 mm ROUND TUBE</t>
  </si>
  <si>
    <t>WHEEL Ø 60 x 2.0mm ROUND TUBE</t>
  </si>
  <si>
    <t>CROWN Ø 60 x 2.0mm ROUND TUBE</t>
  </si>
  <si>
    <t xml:space="preserve">WHEEL Ø 60mm OCTAGONAL TUBE      </t>
  </si>
  <si>
    <t xml:space="preserve">CROWN Ø 60mm OCTAGONAL TUBE      </t>
  </si>
  <si>
    <t>WHEEL Ø 62 x 2.0mm HD ROUND TUBE</t>
  </si>
  <si>
    <t>CROWN Ø 62 x 2.0mm HD ROUND TUBE</t>
  </si>
  <si>
    <t xml:space="preserve">WHEEL Ø 63 x 1.5mm ROUND TUBE   </t>
  </si>
  <si>
    <t xml:space="preserve">CROWN Ø 63 x 1.5mm ROUND TUBE (adapt. LT50/60)     </t>
  </si>
  <si>
    <t>WHEEL Ø 65mm GALV. KEYWAY TUBE  Issey, Sunmaster</t>
  </si>
  <si>
    <t>CROWN Ø 65mm GALV KEYWAY TUBE  Issey, Sunmaster</t>
  </si>
  <si>
    <t xml:space="preserve">WHEEL Ø 60 x 1.5mm ROUND TUBE    </t>
  </si>
  <si>
    <t xml:space="preserve">CROWN Ø 60 x 1.5mm ROUND TUBE    </t>
  </si>
  <si>
    <t>WHEEL Ø 63mm GALV. KEYWAY TUBE  Issey</t>
  </si>
  <si>
    <t>CROWN Ø 63mm GALV. KEYWAY TUBE  Issey</t>
  </si>
  <si>
    <t>WHEEL Ø 65mm GALV. KEYWAY TUBE  Sunmaster</t>
  </si>
  <si>
    <t>CROWN Ø 65mm GALV. KEYWAY TUBE  Sunmaster</t>
  </si>
  <si>
    <t>WHEEL Ø 65mm GALV. KEYWAY TUBE  Issey Sunmaster</t>
  </si>
  <si>
    <t>CROWN Ø 65mm GALV. KEYWAY TUBE  Issey Sunmaster</t>
  </si>
  <si>
    <t>WHEEL Ø 70mm ROCHLING, PERMA, TURNILS</t>
  </si>
  <si>
    <t xml:space="preserve">CROWN Ø 70mm GALV. KEYWAY  </t>
  </si>
  <si>
    <t>WHEEL Ø 70mm KEYWAY  Imbac</t>
  </si>
  <si>
    <t xml:space="preserve">CROWN Ø 70mm  KEYWAY  Imbac </t>
  </si>
  <si>
    <t>WHEEL Ø 70mm KEYWAY TUBE  Franciaflex</t>
  </si>
  <si>
    <t>CROWN Ø 70mm KEYWAY TUBE  Franciaflex</t>
  </si>
  <si>
    <t>WHEEL Ø 70mm ALUM. KEYWAY  Perma, HD, Turnils</t>
  </si>
  <si>
    <t>CROWN Ø 70mm ALUM. KEYWAY   Perma, HD, Turnils  (use with 9707026)</t>
  </si>
  <si>
    <t>WHEEL Ø 70mm OCTAGONAL TUBE</t>
  </si>
  <si>
    <t>CROWN Ø 70mm OCTAGONAL TUBE  (use with 9707026)</t>
  </si>
  <si>
    <t xml:space="preserve">CROWN Ø 78mm DOHNER KEYWAY  </t>
  </si>
  <si>
    <t>WHEEL Ø 78mm DOHNER KEYWAY Aluxor / Issey</t>
  </si>
  <si>
    <t>WHEEL Ø 85mm DOHNER KEYWAY TUBE  Issey</t>
  </si>
  <si>
    <t>CROWN Ø 85mm DOHNER KEYWAY TUBE Issey</t>
  </si>
  <si>
    <t>STOP WHEEL</t>
  </si>
  <si>
    <t>60MM MOTORS</t>
  </si>
  <si>
    <t>CROWN not required</t>
  </si>
  <si>
    <t xml:space="preserve">WHEEL Ø 70mm ALUM. KEYWAY  Perma, HD, Turnils      </t>
  </si>
  <si>
    <t xml:space="preserve">CROWN Ø 70mm ALUM. KEYWAY   Perma, HD, Turnils     </t>
  </si>
  <si>
    <t>CROWN Ø 70mm OCTAGONAL TUBE</t>
  </si>
  <si>
    <t>WHEEL ALUMINIUM Ø 70mm OCTAGONAL TUBE</t>
  </si>
  <si>
    <t>WHEEL Ø  78mm DOHNER ROUND KEYWAY  Turnils</t>
  </si>
  <si>
    <t>CROWN Ø  78mm DOHNER ROUND KEYWAY  Turnils</t>
  </si>
  <si>
    <t>ALUMINIUM WHEEL LT60 DOHNER</t>
  </si>
  <si>
    <t>CROWN Ø 78mm DOHNER KEYWAY Aluxor / Issey</t>
  </si>
  <si>
    <t xml:space="preserve">CROWN Ø 85mm DOHNER KEYWAY TUBE  Issey </t>
  </si>
  <si>
    <t xml:space="preserve">WHEEL Ø 85mm TUBE WITH CANALS  Imbac  </t>
  </si>
  <si>
    <t xml:space="preserve">CROWN Ø 85mm TUBE WITH CANALS  Imbac  </t>
  </si>
  <si>
    <t>WHEEL ALUMINIUM Ø 102 x 2mm ROUND  TUBE</t>
  </si>
  <si>
    <t xml:space="preserve">CROWN TUBE Ø 102 x 2mm  ROUND TUBE                 </t>
  </si>
  <si>
    <t>MOTOR BRACKETS</t>
  </si>
  <si>
    <t xml:space="preserve">MOTOR BRACKET                </t>
  </si>
  <si>
    <t xml:space="preserve">LS40 BRACKET 10mm SQUARE    </t>
  </si>
  <si>
    <t xml:space="preserve">ANGLE MOTOR BRACKET       </t>
  </si>
  <si>
    <t>ACMEDA M40 MOTOR DISC ADAPTER</t>
  </si>
  <si>
    <t>CTS 40 BRACKET</t>
  </si>
  <si>
    <t>40/50MM MOTOR ADAPTERS</t>
  </si>
  <si>
    <t xml:space="preserve">LS40 TO LT50  CROWN &amp; DRIVE SHAFT ADAPTER KIT       </t>
  </si>
  <si>
    <t xml:space="preserve">LS40 TO LT50  MOTOR HEAD ADAPTER   </t>
  </si>
  <si>
    <t xml:space="preserve">ZINC ANGLE MOTOR BRACKET          </t>
  </si>
  <si>
    <t>BRACKET WITH 10mm SQUARE STUD</t>
  </si>
  <si>
    <t>SCREWS - LT50 ONLY (PACK OF 100)</t>
  </si>
  <si>
    <t>UNIVERSAL ZAMAC BRACKET WITHOUT THREADING</t>
  </si>
  <si>
    <t>UNIVERSAL ZAMAC BRACKET WITH THREADING</t>
  </si>
  <si>
    <t xml:space="preserve">ANGLE MOTOR BRACKET </t>
  </si>
  <si>
    <t>FIXING POINT BRACKET</t>
  </si>
  <si>
    <t>STOP RING</t>
  </si>
  <si>
    <t xml:space="preserve">STOP RING LOCKING              </t>
  </si>
  <si>
    <t xml:space="preserve">RH BRACKET WITH 10mm STUD  </t>
  </si>
  <si>
    <t>BRACKET 48mm SADDLE</t>
  </si>
  <si>
    <t>UNIVERSAL ZAMAC BRACKET WITH LOCKING RING</t>
  </si>
  <si>
    <t>BRACKET - WITH 4 FIXING HOLES</t>
  </si>
  <si>
    <t>HIGH LOAD BRACKET 50/60mm</t>
  </si>
  <si>
    <t>50/60MM CSI MOTORS</t>
  </si>
  <si>
    <t xml:space="preserve">SQUARE BRACKET WITH MULTIPLE FIXING POINT </t>
  </si>
  <si>
    <t xml:space="preserve">KIT LT CSI BRACKET </t>
  </si>
  <si>
    <t>INTERMEDIATE BRACKETS</t>
  </si>
  <si>
    <t xml:space="preserve">INTERMEDIATE BRACKET KIT      </t>
  </si>
  <si>
    <t>50/60MM MOTORS</t>
  </si>
  <si>
    <t>ZINC INTERMEDIATE BRACKET</t>
  </si>
  <si>
    <t xml:space="preserve">COLLAR Ø 16mm </t>
  </si>
  <si>
    <t>INTERMEDIATE SHAFT</t>
  </si>
  <si>
    <t>INTERMEDIATE BRACKET KIT (9410639+9146011+1781018)</t>
  </si>
  <si>
    <t>BEARINGS</t>
  </si>
  <si>
    <t xml:space="preserve"> 40MM MOTORS</t>
  </si>
  <si>
    <t xml:space="preserve">PLUG END Ø 40mm WITHOUT SHAFT     </t>
  </si>
  <si>
    <t xml:space="preserve">PLUG END Ø 8mm                  </t>
  </si>
  <si>
    <t xml:space="preserve">PLUG END SHAFT Ø 12mm     </t>
  </si>
  <si>
    <t>PLUG END Ø 50 WITH Ø 10mm SHAFT</t>
  </si>
  <si>
    <t xml:space="preserve">PLUG END Ø 50 WITH Ø 12mm SHAFT </t>
  </si>
  <si>
    <t>PLUG END Ø 50 WITHOUT SHAFT</t>
  </si>
  <si>
    <t>SONESSE 50 TELESCOPIC PLUG END Ø 50 WITH 10mm SHAFT D10</t>
  </si>
  <si>
    <t>SONESSE 50 TELESCOPIC PLUG END Ø 50 WITH 10mm SHAFT D12</t>
  </si>
  <si>
    <t xml:space="preserve">PLUG END Ø 63 WITHOUT SHAFT     </t>
  </si>
  <si>
    <t xml:space="preserve">PLUG END Ø 78 WITHOUT SHAFT     </t>
  </si>
  <si>
    <t xml:space="preserve">PLUG END SHAFT Ø 12mm            </t>
  </si>
  <si>
    <t>SPRING LOADED PLUG END PIN Ø 12</t>
  </si>
  <si>
    <t>ABS WHEELS</t>
  </si>
  <si>
    <t>Ø50MM RIGHT ABS WHEEL</t>
  </si>
  <si>
    <t>Ø50MM LEFT ABS WHEEL</t>
  </si>
  <si>
    <t>Ø50MM RIGHT ABS WHEEL - HIGH TORQUE</t>
  </si>
  <si>
    <t>Ø50MM LEFT ABS WHEEL - HIGH TORQUE</t>
  </si>
  <si>
    <t>PLUG END BRACKETS</t>
  </si>
  <si>
    <t xml:space="preserve">PLUG END BRACKET  Ø 8mm PIN  </t>
  </si>
  <si>
    <t>ZINC PLUG END ANGLE BRACKET D12 PIN</t>
  </si>
  <si>
    <t>ZINC PLUG END ANGLE BRACKET D10 Pin</t>
  </si>
  <si>
    <t>ZINC PLUG END ANGLE BRACKET D12 Pin</t>
  </si>
  <si>
    <t xml:space="preserve">NYLON BALL BORE Ø 12         </t>
  </si>
  <si>
    <t xml:space="preserve">HOLDER FOR NYLON BALL 9028665  </t>
  </si>
  <si>
    <t>FTS HIGH LOAD PLUG END BRACKET</t>
  </si>
  <si>
    <t>WIREFREE ACCESSORIES</t>
  </si>
  <si>
    <t>WALL MOUNT CLIPS FOR BATTERY TUBE</t>
  </si>
  <si>
    <t>25 CM Y CABLE FOR DUAL BATTERY TUBE</t>
  </si>
  <si>
    <t>120CM EXTENSION CABLE FOR BATTERY TUBE</t>
  </si>
  <si>
    <t>25CM EXTENSION CABLE FOR BATTERY TUBE</t>
  </si>
  <si>
    <t>240CM EXTENSION CABLE FOR BATTERY TUBE</t>
  </si>
  <si>
    <t>Concept 25</t>
  </si>
  <si>
    <t>BEARING CTS25 VERSARAIL EASY UP</t>
  </si>
  <si>
    <t>BEARING CTS 25 HD ULTIMATE</t>
  </si>
  <si>
    <t xml:space="preserve">BEARING CTS 25 FABER MINIMATIC / SOFTLINE </t>
  </si>
  <si>
    <t xml:space="preserve"> HEADRAIL ADAPTERS</t>
  </si>
  <si>
    <t xml:space="preserve">HEADRAIL ADAPTER HD ULTIMATE  </t>
  </si>
  <si>
    <t>HEADRAIL ADAPTER FABER MINIMATIC</t>
  </si>
  <si>
    <t xml:space="preserve">HEADRAIL ADAPTER FABER SOFTLINE </t>
  </si>
  <si>
    <t xml:space="preserve">HEADRAIL ADAPTER B.I.G          </t>
  </si>
  <si>
    <t>HEADRAIL ADAPTER VEROSOL PLEATED</t>
  </si>
  <si>
    <t>SHAFT ADAPTERS</t>
  </si>
  <si>
    <t xml:space="preserve">SHAFT ADAPTER HEXAGONAL 5mm   </t>
  </si>
  <si>
    <t xml:space="preserve">SHAFT ADAPTER SQUARE 5mm      </t>
  </si>
  <si>
    <t xml:space="preserve">SHAFT ADAPTER HEXAGONAL 6mm  </t>
  </si>
  <si>
    <t xml:space="preserve">LONG SHAFT ADAPTER  HEXAGONAL 5mm  </t>
  </si>
  <si>
    <t>LONG SHAFT ADAPTER SQUARE 5mm</t>
  </si>
  <si>
    <t xml:space="preserve">LONG SHAFT ADAPTER  HEXAGONAL 6mm  </t>
  </si>
  <si>
    <t>CONES AND CONE COVERS</t>
  </si>
  <si>
    <t xml:space="preserve">SHORT CONE HEXAGONAL 5                  </t>
  </si>
  <si>
    <t xml:space="preserve">SHORT CONE HEXAGONAL 6                  </t>
  </si>
  <si>
    <t xml:space="preserve">SHORT COVER CTS                         </t>
  </si>
  <si>
    <t xml:space="preserve">CONE 25/35 - HEXA 6mm                   </t>
  </si>
  <si>
    <t xml:space="preserve">CONE 25/35 SQUARE 5mm         </t>
  </si>
  <si>
    <t xml:space="preserve">COVER CTS 25/35               </t>
  </si>
  <si>
    <t>RINGS AND LADDER GRIP</t>
  </si>
  <si>
    <t xml:space="preserve">RING 25/35 HEXAGONAL 5mm  </t>
  </si>
  <si>
    <t xml:space="preserve">RING 25/35 HEXAGONAL 6mm  </t>
  </si>
  <si>
    <t xml:space="preserve">RING 25/35 SQUARE 5mm     </t>
  </si>
  <si>
    <t xml:space="preserve">STOP RING 6mm HEX/5mm SQUARE SHAFT </t>
  </si>
  <si>
    <t xml:space="preserve">LADDER GRIP - LADDER BRAID LOOP </t>
  </si>
  <si>
    <t>CD 25 MANUAL ACCESSORIES</t>
  </si>
  <si>
    <t>WHEEL FOR CD 25 4mm CHAIN</t>
  </si>
  <si>
    <t>WHEEL FOR CHAIN 4.5 x 6mm</t>
  </si>
  <si>
    <t>CD25 114.8</t>
  </si>
  <si>
    <t>ROMAN BLIND ACCESSORIES</t>
  </si>
  <si>
    <t>CTS 40mm CONE FOR 50mm H/BX</t>
  </si>
  <si>
    <t>CTS 40mm BEARING FOR 50mm H/BX</t>
  </si>
  <si>
    <t xml:space="preserve">PLUG END FOR 40mm OCTAGONAL TUBE    </t>
  </si>
  <si>
    <t>CSI MOTOR ACCESSORIES</t>
  </si>
  <si>
    <t xml:space="preserve">CRANK HANDLE 1.25M WITH HOOK   </t>
  </si>
  <si>
    <t xml:space="preserve">CRANK HANDLE 2M WITH HOOK      </t>
  </si>
  <si>
    <t>CRANK INVISIBLE BOX OUTLET 1.25M  (to suit 9685122)</t>
  </si>
  <si>
    <t>VERTICAL BOX WITH EYE OUTLET</t>
  </si>
  <si>
    <t>DOUBLE CARDAN WITH EYE OUTLET   (350mm)</t>
  </si>
  <si>
    <t xml:space="preserve">DOUBLE CARDAN                  </t>
  </si>
  <si>
    <t xml:space="preserve">INVISIBLE CARDAN  (to suit 9685140)             </t>
  </si>
  <si>
    <t xml:space="preserve">CARDAN HEXA 7/HEXA 7           </t>
  </si>
  <si>
    <t xml:space="preserve">ADAPTER HEXA 7/HEXA 7          </t>
  </si>
  <si>
    <t xml:space="preserve">SHORT EYE OUTLET 60mm          </t>
  </si>
  <si>
    <t xml:space="preserve">LONG EYE OUTLET 165mm          </t>
  </si>
  <si>
    <t>EXTENSION SHAFT SHORT 220mm</t>
  </si>
  <si>
    <t>EXTENSION SHAFT LONG 330mm</t>
  </si>
  <si>
    <t>GEIGER EYE OUTLET L=100mm</t>
  </si>
  <si>
    <t>EVB ACCESSORIES</t>
  </si>
  <si>
    <t>CLIP 51 x 57 EXTERNAL</t>
  </si>
  <si>
    <t>CLIP 51 x 57 INTERNAL</t>
  </si>
  <si>
    <t>HEXAGONAL 7mm</t>
  </si>
  <si>
    <t>ROUND GROOVE 14 x 3.4</t>
  </si>
  <si>
    <t>12mm SQUARE ADAPTER</t>
  </si>
  <si>
    <t>FTS ACCESSORIES</t>
  </si>
  <si>
    <t xml:space="preserve">GUIDE FLANGE Ø 63mm, exterior diameter Ø 160mm    </t>
  </si>
  <si>
    <t xml:space="preserve">NYLON STRAP 20mm WIDE - Sold per metre </t>
  </si>
  <si>
    <t xml:space="preserve">FTS STRAP FIXING BLOCK         </t>
  </si>
  <si>
    <t>ACCESSORIES FOR CONTROLS</t>
  </si>
  <si>
    <r>
      <t xml:space="preserve">SURFACE BOX FOR CENTRALIS INDOOR RECEIVER </t>
    </r>
    <r>
      <rPr>
        <i/>
        <sz val="8"/>
        <rFont val="Arial"/>
        <family val="2"/>
      </rPr>
      <t>(Also compatible with 1810334)</t>
    </r>
  </si>
  <si>
    <t>SURFACE BOX FOR INTEO (GREY)</t>
  </si>
  <si>
    <t>ANIMEO SCREWDRIVER</t>
  </si>
  <si>
    <t>INLINE CONNECTOR ADAPTER</t>
  </si>
  <si>
    <t>POWER CABLES</t>
  </si>
  <si>
    <t>UNIVERSAL TAILS</t>
  </si>
  <si>
    <t>UNIVERSAL TAIL WITH INLINE CONNECTOR WHITE CABLE 2.3M</t>
  </si>
  <si>
    <t>UNIVERSAL TAIL WITH INLINE CONNECTOR WHITE CABLE 5M</t>
  </si>
  <si>
    <t>UNIVERSAL TAIL WITH INLINE CONNECTOR WHITE CABLE 10M</t>
  </si>
  <si>
    <t>RTS/ILT WHITE CABLE 3M with inline connector &amp; 3 pin plug</t>
  </si>
  <si>
    <t>IN-LINE CONNECTOR HOUSING (Trade price only - no discounts apply)</t>
  </si>
  <si>
    <t>50/60MM MOTOR CABLES</t>
  </si>
  <si>
    <t xml:space="preserve">HI PRO WHITE Cable 2.5M       </t>
  </si>
  <si>
    <t xml:space="preserve">HI PRO WHITE Cable 5M            </t>
  </si>
  <si>
    <t xml:space="preserve">HI PRO WHITE Cable 10M               </t>
  </si>
  <si>
    <t xml:space="preserve">HI PRO BLACK Cable 2.5M               </t>
  </si>
  <si>
    <t xml:space="preserve">HI PRO BLACK Cable 5M               </t>
  </si>
  <si>
    <t xml:space="preserve">HI PRO BLACK Cable 10M               </t>
  </si>
  <si>
    <t xml:space="preserve">RTS/ILT WHITE Cable 3M        </t>
  </si>
  <si>
    <t xml:space="preserve">RTS/ILT WHITE Cable 5M        </t>
  </si>
  <si>
    <t xml:space="preserve">RTS/ILT WHITE Cable 10M       </t>
  </si>
  <si>
    <t xml:space="preserve">RTS/ILT BLACK Cable 3M              </t>
  </si>
  <si>
    <t>CSI WHITE Cable 2.5M</t>
  </si>
  <si>
    <t xml:space="preserve">HI PRO BLACK Cable 2.5M with inline connector </t>
  </si>
  <si>
    <t xml:space="preserve">HI PRO WHITE Cable 2.5M with inline connector </t>
  </si>
  <si>
    <t xml:space="preserve">RTS/ILT BLACK Cable 2.5M with inline connector </t>
  </si>
  <si>
    <t xml:space="preserve">RTS/ILT WHITE Cable 2.5M with inline connector </t>
  </si>
  <si>
    <t xml:space="preserve">CSI White Cable 2.5M with inline connector </t>
  </si>
  <si>
    <t>HIRSCHMANN CONNECTOR FOR TAIL (Male with Female Pins)</t>
  </si>
  <si>
    <t>HIRSCHMANN CONNECTOR FOR MOTOR (Female with Male Pins)</t>
  </si>
  <si>
    <t>HI PRO WHITE Cable 2.5M WITH HIRSCHMANN CONNECTORS</t>
  </si>
  <si>
    <t xml:space="preserve">RTS/ILT WHITE Cable 3M FITTED WITH HIRSCHMANN CONNECTORS </t>
  </si>
  <si>
    <t>TEST LEADS AND LIMIT ADJUSTERS</t>
  </si>
  <si>
    <r>
      <t xml:space="preserve">UNIVERSAL TEST LEAD  (trade price only - no discounts apply) - </t>
    </r>
    <r>
      <rPr>
        <i/>
        <sz val="8"/>
        <rFont val="Arial"/>
        <family val="2"/>
      </rPr>
      <t>New item number (replacement of 9015971)</t>
    </r>
  </si>
  <si>
    <t>FLEXIBLE LIMIT ADJUSTER (Trade price only - no discounts apply)</t>
  </si>
  <si>
    <t xml:space="preserve">ADJUSTABLE TOOL LT CSI (Trade price only - no discounts apply)    </t>
  </si>
  <si>
    <t>RS485 SETTING TOOL (Trade price only - no discounts apply)</t>
  </si>
  <si>
    <t>ANIMEO RTS CONFIGURATION TOOL</t>
  </si>
  <si>
    <t>FLUSH CONNECTOR HOUSING</t>
  </si>
  <si>
    <t>FLUSH CONNECTER HOUSING</t>
  </si>
  <si>
    <t>Curtain</t>
  </si>
  <si>
    <t>GLYDEA ULTRA 35 MOTORS</t>
  </si>
  <si>
    <r>
      <t xml:space="preserve">For all Curtain purchases please contact a Somfy Curtain partner.
Contact details for all Curtain Partners are available at </t>
    </r>
    <r>
      <rPr>
        <u/>
        <sz val="12"/>
        <rFont val="Arial"/>
        <family val="2"/>
      </rPr>
      <t>somfypro.com.au/somfy-curtain-partners</t>
    </r>
  </si>
  <si>
    <t>GLYDEA ULTRA 35e WT 1.5M WHITE CABLE SILVER</t>
  </si>
  <si>
    <t>GLYDEA ULTRA 35e WT 1.5M WHITE CABLE W/ ILC SILVER</t>
  </si>
  <si>
    <t>GLYDEA ULTRA 35e RTS 1.5M WHITE CABLE SILVER</t>
  </si>
  <si>
    <t>GLYDEA ULTRA 35e RTS 1.5M WHITE CABLE W/ ILC SILVER</t>
  </si>
  <si>
    <r>
      <t xml:space="preserve">GLYDEA ULTRA 35e DCT 1.5M WHITE CABLE W/ ILC SILVER </t>
    </r>
    <r>
      <rPr>
        <i/>
        <sz val="9"/>
        <color theme="1"/>
        <rFont val="Arial"/>
        <family val="2"/>
      </rPr>
      <t>- While Stock lasts</t>
    </r>
  </si>
  <si>
    <t>OB</t>
  </si>
  <si>
    <t>GLYDEA ULTRA 60 MOTORS</t>
  </si>
  <si>
    <t>GLYDEA ULTRA 60e WT 1.5M WHITE CABLE SILVER</t>
  </si>
  <si>
    <t>GLYDEA ULTRA 60e WT 1.5M WHITE CABLE W/ ILC SILVER</t>
  </si>
  <si>
    <t>GLYDEA ULTRA 60e RTS 1.5M WHITE CABLE SILVER</t>
  </si>
  <si>
    <t>GLYDEA ULTRA 60e RTS 1.5M WHITE CABLE W/ ILC SILVER</t>
  </si>
  <si>
    <r>
      <t xml:space="preserve">GLYDEA ULTRA 60e DCT 1.5M WHITE CABLE W/ ILC SILVER </t>
    </r>
    <r>
      <rPr>
        <i/>
        <sz val="9"/>
        <rFont val="Arial"/>
        <family val="2"/>
      </rPr>
      <t>- While Stock lasts</t>
    </r>
  </si>
  <si>
    <t>MOVELITE 35 MOTORS</t>
  </si>
  <si>
    <t>MOVELITE 35 WT 1.0M WHITE CABLE</t>
  </si>
  <si>
    <t>MOVELITE 35 WT 1.0M WHITE CABLE W/ ILC WHITE</t>
  </si>
  <si>
    <t>MOVELITE 35 RTS 1.0M WHITE CABLE</t>
  </si>
  <si>
    <t>MOVELITE 35 RTS 1.0M WHITE CABLE W/ ILC WHITE</t>
  </si>
  <si>
    <t>MOVELITE 35 RTS WIREFREE</t>
  </si>
  <si>
    <t>TRACK COMPONENTS</t>
  </si>
  <si>
    <t xml:space="preserve">CURTAIN RAIL 6.3M - WHITE </t>
  </si>
  <si>
    <t xml:space="preserve">CURTAIN RAIL 6.3M - MILL FINISH  </t>
  </si>
  <si>
    <t>HIGH PERFORMANCE BELT - 60M</t>
  </si>
  <si>
    <t>PULLEY ASSEMBLY</t>
  </si>
  <si>
    <t>DRIVE PULLEY ASSEMBLY</t>
  </si>
  <si>
    <t>SMALL PULLEY ASSEMBLY</t>
  </si>
  <si>
    <t>HEAVY DUTY MASTER CARRIER</t>
  </si>
  <si>
    <t>HEAVY DUTY STRAIGHT ARM</t>
  </si>
  <si>
    <t>HEAVY DUTY OVERLAP ARM KIT</t>
  </si>
  <si>
    <t>HEAVY DUTY RAIL JOINT</t>
  </si>
  <si>
    <t>MOTOR HOOK WHITE</t>
  </si>
  <si>
    <t>RIPPLEFOLD ACCESSORIES</t>
  </si>
  <si>
    <t>HIGH PERFORMANCE ROTATING RUNNER - 500 UNIT BAG</t>
  </si>
  <si>
    <t>RIPPLE RUNNER 1 7/8" - 500 UNIT ROLL</t>
  </si>
  <si>
    <t>RIPPLE RUNNER 2 1/8" - 500 UNIT ROLL</t>
  </si>
  <si>
    <t>RIPPLE RUNNER 2 3/8" - 500 UNIT ROLL</t>
  </si>
  <si>
    <t>ROTATING RIPPLE EYELET RUNNER 60MM - 500 UNIT ROLL</t>
  </si>
  <si>
    <t>RIPPLE SNAP TAPE (4-1/4") 91.4M</t>
  </si>
  <si>
    <t>HEAVY DUTY RIPPLE FOLD STRAIGHT ARM</t>
  </si>
  <si>
    <t>HEAVY DUTY RIPPLE OVERLAP ARM KIT</t>
  </si>
  <si>
    <t>HEAVY DUTY RIPPLE FOLD BUTT ARM KIT</t>
  </si>
  <si>
    <t xml:space="preserve">ONE WAY BUTT ARM   </t>
  </si>
  <si>
    <t xml:space="preserve">SMALL RIPPLE UNDERLAP ARM KIT </t>
  </si>
  <si>
    <t>SMALL RIPPLE OVERLAP ARM KIT</t>
  </si>
  <si>
    <t>MOTOR HOOK WHITE WITH SNAP</t>
  </si>
  <si>
    <t xml:space="preserve">ADJUSTABLE RIPPLE FOLD ARM </t>
  </si>
  <si>
    <t>90 DEGREE MOTOR ADAPTOR</t>
  </si>
  <si>
    <t>SILENT ACCESSORIES</t>
  </si>
  <si>
    <t>GLYDEA ULTRA SILENT MASTER CARRIER</t>
  </si>
  <si>
    <t>GLYDEA ULTRA SILENT RUNNER - 500 Unit Bag</t>
  </si>
  <si>
    <t>GLYDEA ULTRA SILENT RIPPLE RUNNER W/EYELET 60MM</t>
  </si>
  <si>
    <r>
      <t xml:space="preserve">GLYDEA ULTRA SILENT RIPPLE RUNNER W/EYELET 80MM </t>
    </r>
    <r>
      <rPr>
        <i/>
        <sz val="9"/>
        <rFont val="Arial"/>
        <family val="2"/>
      </rPr>
      <t>(replaces 1782848)</t>
    </r>
  </si>
  <si>
    <t xml:space="preserve">GLYDEA ULTRA SILENT RIPPLE RUNNER 1   7/8” </t>
  </si>
  <si>
    <t xml:space="preserve">GLYDEA ULTRA SILENT RIPPLE RUNNER 2   1/8” </t>
  </si>
  <si>
    <t xml:space="preserve">GLYDEA ULTRA SILENT RIPPLE RUNNER 2 3/8" </t>
  </si>
  <si>
    <r>
      <t xml:space="preserve">GLYDEA ULTRA SILENT RIPPLE FOLD RUNNER FIXING </t>
    </r>
    <r>
      <rPr>
        <i/>
        <sz val="8"/>
        <rFont val="Arial"/>
        <family val="2"/>
      </rPr>
      <t>(Required for Silent Ripple Runner on Silent Master Carrier)</t>
    </r>
  </si>
  <si>
    <t>BLACK ACCESSORIES</t>
  </si>
  <si>
    <t>ROTATING EYE RUNNER  BLACK - 500 Unit Bag</t>
  </si>
  <si>
    <t>HIGH PERF.ROTATING EYE RUNNER  BLACK - 500 UNIT BAG</t>
  </si>
  <si>
    <t>RIPPLE RUNNER  2 1/8"  BLACK</t>
  </si>
  <si>
    <t>RIPPLE RUNNER  2 3/8"  BLACK</t>
  </si>
  <si>
    <t>ROTATING RIPPLE EYELET RUNNER 60MM BLACK - 500 UNIT ROLL</t>
  </si>
  <si>
    <t>SMALL PULLEY  BLACK</t>
  </si>
  <si>
    <t>DRIVE PULLEY  BLACK</t>
  </si>
  <si>
    <t>PULLEY COVER  BLACK</t>
  </si>
  <si>
    <t>MOTOR HOOK  BLACK     </t>
  </si>
  <si>
    <t>SWIVEL CEILING BRACKET  BLACK</t>
  </si>
  <si>
    <t>ONE TOUCH CEILING BRACKET BLACK</t>
  </si>
  <si>
    <t>ADJUSTABLE WALL MOUNT BRACKET  BLACK</t>
  </si>
  <si>
    <t>SMALL RIPPLE UNDERLAP ARM  KIT BLACK</t>
  </si>
  <si>
    <t>HEAVY DUTY STRAIGHT ARM  BLACK</t>
  </si>
  <si>
    <t>HEAVY DUTY OVERLAP ARM KIT BLACK</t>
  </si>
  <si>
    <t>RIPPLE MOTOR HOOK  BLACK</t>
  </si>
  <si>
    <t>BRACKETS</t>
  </si>
  <si>
    <t>SWIVEL CEILING BRACKET</t>
  </si>
  <si>
    <t>ONE TOUCH CEILING BRACKET</t>
  </si>
  <si>
    <t>ADJUSTABLE WALL MOUNT BRACKET</t>
  </si>
  <si>
    <t>DOUBLE ADJUSTABLE WALL MOUNT BRACKET</t>
  </si>
  <si>
    <t>CEILING FIXING PLATE</t>
  </si>
  <si>
    <t>SPARE PARTS, ACCESSORIES AND INSTALLATION TOOLS</t>
  </si>
  <si>
    <t>TOP MOUNT KIT</t>
  </si>
  <si>
    <t>PULLEY COVER</t>
  </si>
  <si>
    <t>PULLEY STOPPER ASSEMBLY</t>
  </si>
  <si>
    <t>GLYDEA DCT DATA CABLE</t>
  </si>
  <si>
    <t>DRY CONTACT SETTING TOOL (trade price only - no discounts apply)</t>
  </si>
  <si>
    <t>MODULE</t>
  </si>
  <si>
    <t>OB (Obsolete): Somfy Oceania will not longer offer this reference in their range. Available only while stock lasts. Please contact Somfy for advice on an alternative solution.</t>
  </si>
  <si>
    <t>Ø40MM ABS WHEEL (RIGHT HAND)</t>
  </si>
  <si>
    <t>Ø40MM ABS WHEEL (LEFT HAND)</t>
  </si>
  <si>
    <t>SONESSE 28 WIREFREE ZIGBEE LI-ION</t>
  </si>
  <si>
    <t>SONESSE 28 WIREFREE ZIGBEE W/LI-ION EXTERNAL BATTERY</t>
  </si>
  <si>
    <t>SONESSE 40 WIREFREE ZIGBEE LI-ION</t>
  </si>
  <si>
    <r>
      <t xml:space="preserve">SMOOVE SURFACE MOUNTED BOX (45mm) </t>
    </r>
    <r>
      <rPr>
        <sz val="8"/>
        <rFont val="Arial"/>
        <family val="2"/>
      </rPr>
      <t xml:space="preserve">- </t>
    </r>
    <r>
      <rPr>
        <i/>
        <sz val="8"/>
        <rFont val="Arial"/>
        <family val="2"/>
      </rPr>
      <t>Compatible with 1800508, 1800509, 1800506</t>
    </r>
  </si>
  <si>
    <r>
      <t xml:space="preserve">10MM BRACKETS WHITE </t>
    </r>
    <r>
      <rPr>
        <i/>
        <sz val="8"/>
        <rFont val="Arial"/>
        <family val="2"/>
      </rPr>
      <t>FOR ALTUS 28 WF RTS (1241163 &amp; 1241151)</t>
    </r>
  </si>
  <si>
    <r>
      <t xml:space="preserve">10MM BRACKETS BLACK </t>
    </r>
    <r>
      <rPr>
        <i/>
        <sz val="8"/>
        <rFont val="Arial"/>
        <family val="2"/>
      </rPr>
      <t>FOR ALTUS 28 WF RTS (1241163 &amp; 1241151)</t>
    </r>
  </si>
  <si>
    <r>
      <t xml:space="preserve">ALTUS 28 / SONESSE 30 / SONESSE 40 WIREFREE </t>
    </r>
    <r>
      <rPr>
        <b/>
        <u/>
        <sz val="10"/>
        <rFont val="Arial"/>
        <family val="2"/>
      </rPr>
      <t>RTS</t>
    </r>
    <r>
      <rPr>
        <b/>
        <sz val="10"/>
        <rFont val="Arial"/>
        <family val="2"/>
      </rPr>
      <t xml:space="preserve"> LI-ION ELECTRONICS</t>
    </r>
  </si>
  <si>
    <t>ZIGBEE IN-WALL RECEIVERS</t>
  </si>
  <si>
    <t xml:space="preserve">IZYMO ZIGBEE MOTOR RECEIVER                                 </t>
  </si>
  <si>
    <t>ZIGBEE SMART PLUG</t>
  </si>
  <si>
    <t>PHILIPS HUE SMART PLUG [AU]</t>
  </si>
  <si>
    <t xml:space="preserve">* Refer to Curtain databook [Page 9] on SomfyPro.com.au for instructions on how to convert a Glydea Ultra WT [Index F] motor to DCT. Converting a Glydea Ultra WT motor to a Glydea Ultra DCT must only be undertaken by a qualified electrician. </t>
  </si>
  <si>
    <t xml:space="preserve">SONESSE 28 WIREFREE ZIGBEE LI-ION 2/20 [UNIT]               </t>
  </si>
  <si>
    <t xml:space="preserve">SONESSE 28 WIREFREE ZIGBEE (EXTERNAL BATTERY NOT INCLUDED) </t>
  </si>
  <si>
    <t>TILT &amp; LIFT 25 ZIGBEE</t>
  </si>
  <si>
    <t>TILT ONLY 50 ZIGBEE</t>
  </si>
  <si>
    <t>LI-ION ZIGBEE WIREFREE CHARGER AU</t>
  </si>
  <si>
    <t>USB C ZIGBEE 20CM EXTENSION CABLE</t>
  </si>
  <si>
    <t xml:space="preserve">ZIGBEE EXTERNAL LI-ION BATTERY PACK                         </t>
  </si>
  <si>
    <t xml:space="preserve">SONESSE 40 WIREFREE ZIGBEE 4NM LI-ION                       </t>
  </si>
  <si>
    <t>MOTOR PLATE - ACMEDA 12MM</t>
  </si>
  <si>
    <t>Ø40MM AC MOTOR HEAD COVER (BLACK)</t>
  </si>
  <si>
    <t>Ø40MM AC MOTOR HEAD COVER (GREY)</t>
  </si>
  <si>
    <t>MOTOR PLATE - ROLLEASE SKYLINE</t>
  </si>
  <si>
    <t>MOTOR PLATE - VERTILUX</t>
  </si>
  <si>
    <t>ZIGBEE WF MOTOR HEAD COVER (BLACK)</t>
  </si>
  <si>
    <t>ZIGBEE WF MOTOR HEAD COVER (GREY)</t>
  </si>
  <si>
    <t>SONESSE 40 ZIGBEE</t>
  </si>
  <si>
    <t>SONESSE 40 3/30 ZIGBEE 3M White Cable</t>
  </si>
  <si>
    <t>SONESSE 40 3/30 ZIGBEE 3M White Cable with inline connector</t>
  </si>
  <si>
    <t>SONESSE 40 6/20 ZIGBEE 3M White Cable</t>
  </si>
  <si>
    <t>SONESSE 40 6/20 ZIGBEE 3M White Cable with inline connector</t>
  </si>
  <si>
    <t>SONESSE 40 9/12 ZIGBEE 3M White Cable</t>
  </si>
  <si>
    <t>SONESSE 40 9/12 ZIGBEE 3M White Cable with inline connector</t>
  </si>
  <si>
    <r>
      <t>MOTOR PLATES</t>
    </r>
    <r>
      <rPr>
        <b/>
        <i/>
        <sz val="11"/>
        <rFont val="Arial"/>
        <family val="2"/>
      </rPr>
      <t xml:space="preserve"> [Compatible with all Zigbee motors, Sonesse 40 RS485 motors &amp; Sonesse 30 RTS 24V DC motors]</t>
    </r>
  </si>
  <si>
    <r>
      <t xml:space="preserve">SMOOVE DUO WT FP </t>
    </r>
    <r>
      <rPr>
        <i/>
        <sz val="9"/>
        <rFont val="Arial"/>
        <family val="2"/>
      </rPr>
      <t>(Includes Pure Frame)</t>
    </r>
  </si>
  <si>
    <r>
      <t xml:space="preserve">SITUO 1 RTS II PURE - </t>
    </r>
    <r>
      <rPr>
        <i/>
        <sz val="8"/>
        <rFont val="Arial"/>
        <family val="2"/>
      </rPr>
      <t>Replaces 1800459</t>
    </r>
  </si>
  <si>
    <r>
      <t>SITUO 2 RTS II PURE -</t>
    </r>
    <r>
      <rPr>
        <i/>
        <sz val="8"/>
        <rFont val="Arial"/>
        <family val="2"/>
      </rPr>
      <t xml:space="preserve"> Replaces 1811418</t>
    </r>
  </si>
  <si>
    <r>
      <t xml:space="preserve">SITUO 5 RTS II PURE </t>
    </r>
    <r>
      <rPr>
        <i/>
        <sz val="8"/>
        <rFont val="Arial"/>
        <family val="2"/>
      </rPr>
      <t>- Replaces 1811420</t>
    </r>
  </si>
  <si>
    <r>
      <t xml:space="preserve">SITUO 1 SOLIRIS II PURE </t>
    </r>
    <r>
      <rPr>
        <i/>
        <sz val="8"/>
        <rFont val="Arial"/>
        <family val="2"/>
      </rPr>
      <t>- Replaces 1800462</t>
    </r>
  </si>
  <si>
    <r>
      <t xml:space="preserve">SITUO 5 SOLIRIS II PURE </t>
    </r>
    <r>
      <rPr>
        <i/>
        <sz val="8"/>
        <rFont val="Arial"/>
        <family val="2"/>
      </rPr>
      <t>- Replaces 1811464</t>
    </r>
  </si>
  <si>
    <t>YSIA ZIGBEE REMOTE CONTROLS</t>
  </si>
  <si>
    <t>YSIA 1 CH ZIGBEE CONTROL</t>
  </si>
  <si>
    <t>YSIA 5 CH ZIGBEE CONTROL</t>
  </si>
  <si>
    <r>
      <t xml:space="preserve">IZYMO ON/OFF </t>
    </r>
    <r>
      <rPr>
        <i/>
        <sz val="8"/>
        <rFont val="Arial"/>
        <family val="2"/>
      </rPr>
      <t>(Lighting)</t>
    </r>
    <r>
      <rPr>
        <sz val="9"/>
        <rFont val="Arial"/>
        <family val="2"/>
      </rPr>
      <t xml:space="preserve"> ZIGBEE RECEIVER </t>
    </r>
    <r>
      <rPr>
        <i/>
        <sz val="9"/>
        <rFont val="Arial"/>
        <family val="2"/>
      </rPr>
      <t xml:space="preserve">   </t>
    </r>
    <r>
      <rPr>
        <sz val="9"/>
        <rFont val="Arial"/>
        <family val="2"/>
      </rPr>
      <t xml:space="preserve">                </t>
    </r>
  </si>
  <si>
    <r>
      <t>ZIGBEE EXTERNAL LI-ION BATTERY PACK -</t>
    </r>
    <r>
      <rPr>
        <i/>
        <sz val="8"/>
        <rFont val="Arial"/>
        <family val="2"/>
      </rPr>
      <t xml:space="preserve"> Compatible with 1241674, 1241782, 1245937</t>
    </r>
  </si>
  <si>
    <r>
      <t xml:space="preserve">LI-ION WIREFREE CHARGER (V2) </t>
    </r>
    <r>
      <rPr>
        <i/>
        <sz val="8"/>
        <rFont val="Arial"/>
        <family val="2"/>
      </rPr>
      <t>- compatible with 1240512, 1241151, 9021217 &amp; 1240486</t>
    </r>
  </si>
  <si>
    <r>
      <t xml:space="preserve">20CM EXT CABLE FOR LI-ION FOR CASSETTE (V2) </t>
    </r>
    <r>
      <rPr>
        <i/>
        <sz val="8"/>
        <rFont val="Arial"/>
        <family val="2"/>
      </rPr>
      <t>- compatible with 1240512, 1241151, 1240486 &amp; 9021217</t>
    </r>
  </si>
  <si>
    <r>
      <t xml:space="preserve">USB C ZIGBEE 20CM EXTENSION CABLE </t>
    </r>
    <r>
      <rPr>
        <i/>
        <sz val="8"/>
        <rFont val="Arial"/>
        <family val="2"/>
      </rPr>
      <t xml:space="preserve">- compatible with 1245938, 9028922, 1245992         </t>
    </r>
  </si>
  <si>
    <r>
      <t xml:space="preserve">MAGNECTIC RIGID CABLE FOR ZIGBEE USB C CHARGER </t>
    </r>
    <r>
      <rPr>
        <i/>
        <sz val="8"/>
        <rFont val="Arial"/>
        <family val="2"/>
      </rPr>
      <t>- Compatible with 9028922</t>
    </r>
  </si>
  <si>
    <r>
      <t>MAGNETIC ADAPTOR FOR ZIGBEE USB C CHARGER</t>
    </r>
    <r>
      <rPr>
        <i/>
        <sz val="8"/>
        <rFont val="Arial"/>
        <family val="2"/>
      </rPr>
      <t xml:space="preserve"> - Compatible with 1245938, 9028922, 1245992</t>
    </r>
  </si>
  <si>
    <r>
      <t xml:space="preserve">SONESSE 28 / SONESSE 40 WIREFREE </t>
    </r>
    <r>
      <rPr>
        <b/>
        <u/>
        <sz val="10"/>
        <rFont val="Arial"/>
        <family val="2"/>
      </rPr>
      <t>ZIGBEE</t>
    </r>
    <r>
      <rPr>
        <b/>
        <sz val="10"/>
        <rFont val="Arial"/>
        <family val="2"/>
      </rPr>
      <t xml:space="preserve"> LI-ION ELECTRONICS</t>
    </r>
  </si>
  <si>
    <t>UNIVERSAL TAIL WHITE CABLE (PER METRE)</t>
  </si>
  <si>
    <t>Cost per metre, 11m and longer (Made to order - minimum 3 week turnaround)</t>
  </si>
  <si>
    <r>
      <t xml:space="preserve">SITUO RTS WALL SUPPORT PACK OF 24 </t>
    </r>
    <r>
      <rPr>
        <i/>
        <sz val="8"/>
        <rFont val="Arial"/>
        <family val="2"/>
      </rPr>
      <t>- Compatible with V1 Situo RTS controls</t>
    </r>
  </si>
  <si>
    <r>
      <t xml:space="preserve">SITUO VARIATION WALL SUPPORT PACK OF 6 </t>
    </r>
    <r>
      <rPr>
        <i/>
        <sz val="8"/>
        <rFont val="Arial"/>
        <family val="2"/>
      </rPr>
      <t>- Compatible with V1 Situo RTS controls</t>
    </r>
  </si>
  <si>
    <r>
      <t xml:space="preserve">SITUO RTS II WALL SUPPORT PACK OF 6 </t>
    </r>
    <r>
      <rPr>
        <i/>
        <sz val="8"/>
        <rFont val="Arial"/>
        <family val="2"/>
      </rPr>
      <t>- Compatible with V2 Situo RTS controls</t>
    </r>
  </si>
  <si>
    <r>
      <t xml:space="preserve">SMOOVE UNO WT FP </t>
    </r>
    <r>
      <rPr>
        <i/>
        <sz val="8"/>
        <rFont val="Arial"/>
        <family val="2"/>
      </rPr>
      <t>(Includes Pure Frame)</t>
    </r>
  </si>
  <si>
    <r>
      <t xml:space="preserve">SMOOVE UNO WT MP </t>
    </r>
    <r>
      <rPr>
        <i/>
        <sz val="8"/>
        <rFont val="Arial"/>
        <family val="2"/>
      </rPr>
      <t>(Includes Pure Frame)</t>
    </r>
  </si>
  <si>
    <r>
      <t>ZIGBEE WIREFREE MOTOR COVERS</t>
    </r>
    <r>
      <rPr>
        <b/>
        <i/>
        <sz val="11"/>
        <rFont val="Arial"/>
        <family val="2"/>
      </rPr>
      <t xml:space="preserve"> [Compatible with all WireFree Zigbee motors]</t>
    </r>
  </si>
  <si>
    <r>
      <t xml:space="preserve">ZIGBEE Ø40MM AC MOTOR COVERS </t>
    </r>
    <r>
      <rPr>
        <b/>
        <i/>
        <sz val="11"/>
        <rFont val="Arial"/>
        <family val="2"/>
      </rPr>
      <t xml:space="preserve"> [Compatible with Ø40MM: Sonesse 40 Zigbee &amp; Sonesse 40 RS485 motors]</t>
    </r>
  </si>
  <si>
    <t>12V DC DIRECT POWER SUPPLY FOR WIREFREE MOTORS (RTS &amp; ZIGBEE)</t>
  </si>
  <si>
    <r>
      <t xml:space="preserve">12V AC/DC POWER SUPPLY FOR WIREFREE RANGE </t>
    </r>
    <r>
      <rPr>
        <i/>
        <sz val="8"/>
        <rFont val="Arial"/>
        <family val="2"/>
      </rPr>
      <t>- Compatible with 1241163, 1003293, 1241674, 1241782 &amp; 1245937</t>
    </r>
  </si>
  <si>
    <t>YSIA VARIATION ZIGBEE REMOTE CONTROL</t>
  </si>
  <si>
    <t>YSIA 5 CH VARIATION ZIGBEE CONTROL</t>
  </si>
  <si>
    <t>2025 RRP
(ex GST)
unit Price</t>
  </si>
  <si>
    <t>2025 RRP
(inc GST)
unit price</t>
  </si>
  <si>
    <t>HEADRAIL ADAPTORS</t>
  </si>
  <si>
    <t>HEADRAIL ADAPTOR FOR DECORA SUN (BLACK]</t>
  </si>
  <si>
    <t>HEADRAIL ADAPTOR FOR CENTRALIS ANWIS [BLACK]</t>
  </si>
  <si>
    <t>HEADRAIL HEADRAIL FOR LOW PROFILES 38X57MM [BLACK]</t>
  </si>
  <si>
    <t>HEADRAIL ADAPTOR FOR CENTRAL 51X57MM [BLACK]</t>
  </si>
  <si>
    <t>HEADRAIL ADAPTOR FOR CENTRAL HILLARYS FXWOOD [BLACK]</t>
  </si>
  <si>
    <t>HEADRAIL ADAPTOR FOR CENTRAL HILLARYS WOOD [BLACK]</t>
  </si>
  <si>
    <t>SHAFT ADAPTOR</t>
  </si>
  <si>
    <t>6MM HEXAGONAL SHAFT ADAPTOR</t>
  </si>
  <si>
    <t>5.5MM HEXAGONAL SHAFT ADAPTOR</t>
  </si>
  <si>
    <t>5MM HEXAGONAL SHAFT ADAPTOR</t>
  </si>
  <si>
    <t>6MM SQUARE SHAFT ADAPTOR</t>
  </si>
  <si>
    <t>6.4MM SQUARE SHAFT ADAPTOR</t>
  </si>
  <si>
    <t>4MM SQUARE SHAFT ADAPTOR</t>
  </si>
  <si>
    <t>D SHAFT ADAPTOR</t>
  </si>
  <si>
    <t>It is recommended that in-line connector housing 9015865 is used with all in-line connectors to meet the Australian standard AS/NZ 60335.1:2020</t>
  </si>
  <si>
    <t>SUN CONTROLLERS FOR WT MOTORS</t>
  </si>
  <si>
    <t>SOLIRIS IB</t>
  </si>
  <si>
    <r>
      <t xml:space="preserve">12V BATTERY TUBE (8 AA LITHIUM) + CLIPS </t>
    </r>
    <r>
      <rPr>
        <i/>
        <sz val="9"/>
        <rFont val="Arial"/>
        <family val="2"/>
      </rPr>
      <t xml:space="preserve">(While stock lasts) </t>
    </r>
  </si>
  <si>
    <r>
      <t xml:space="preserve">GLYDEA ULTRA </t>
    </r>
    <r>
      <rPr>
        <b/>
        <u/>
        <sz val="9"/>
        <rFont val="Arial"/>
        <family val="2"/>
      </rPr>
      <t>ZIGBEE</t>
    </r>
    <r>
      <rPr>
        <sz val="9"/>
        <rFont val="Arial"/>
        <family val="2"/>
      </rPr>
      <t xml:space="preserve"> MODULE - </t>
    </r>
    <r>
      <rPr>
        <i/>
        <sz val="8"/>
        <rFont val="Arial"/>
        <family val="2"/>
      </rPr>
      <t xml:space="preserve">Compatible with Glydea Ultra [Index F] RTS &amp; DCT* motors only. </t>
    </r>
  </si>
  <si>
    <r>
      <t xml:space="preserve">GLYDEA ULTRA </t>
    </r>
    <r>
      <rPr>
        <b/>
        <u/>
        <sz val="9"/>
        <rFont val="Arial"/>
        <family val="2"/>
      </rPr>
      <t>RS485</t>
    </r>
    <r>
      <rPr>
        <sz val="9"/>
        <rFont val="Arial"/>
        <family val="2"/>
      </rPr>
      <t xml:space="preserve"> MODULE </t>
    </r>
    <r>
      <rPr>
        <sz val="8"/>
        <rFont val="Arial"/>
        <family val="2"/>
      </rPr>
      <t xml:space="preserve">- </t>
    </r>
    <r>
      <rPr>
        <i/>
        <sz val="8"/>
        <rFont val="Arial"/>
        <family val="2"/>
      </rPr>
      <t xml:space="preserve">Compatible with Glydea Ultra [Index F] RTS &amp; DCT* motors only. </t>
    </r>
  </si>
  <si>
    <r>
      <t>WIREFREE LI-ION ZIGBEE SOLAR PANEL KIT</t>
    </r>
    <r>
      <rPr>
        <i/>
        <sz val="8"/>
        <rFont val="Arial"/>
        <family val="2"/>
      </rPr>
      <t xml:space="preserve"> (Includes Adhesive strip, Bracket sold separately)</t>
    </r>
  </si>
  <si>
    <r>
      <t xml:space="preserve">MOUNTING BRACKET FOR WF LI-ION ZB SOLAR PANEL </t>
    </r>
    <r>
      <rPr>
        <i/>
        <sz val="8"/>
        <rFont val="Arial"/>
        <family val="2"/>
      </rPr>
      <t>(Compatible with 9029114)</t>
    </r>
  </si>
  <si>
    <t>MOVELITE WIREFREE 35 RTS WITH USB-C CONNECTOR</t>
  </si>
  <si>
    <r>
      <t xml:space="preserve">MOVELITE AU PLUG </t>
    </r>
    <r>
      <rPr>
        <i/>
        <sz val="8"/>
        <rFont val="Arial"/>
        <family val="2"/>
      </rPr>
      <t>(Compatible with 1241139 - Movelite WF RTS with mirco USB Connector)</t>
    </r>
  </si>
  <si>
    <r>
      <t>LI-ION USB-C WIREFREE CHARGER AU  -</t>
    </r>
    <r>
      <rPr>
        <i/>
        <sz val="8"/>
        <rFont val="Arial"/>
        <family val="2"/>
      </rPr>
      <t xml:space="preserve"> compatible with 1245938, 9028922, 1245992, 1246145     </t>
    </r>
    <r>
      <rPr>
        <sz val="9"/>
        <rFont val="Arial"/>
        <family val="2"/>
      </rPr>
      <t xml:space="preserve">    </t>
    </r>
  </si>
  <si>
    <t>Version 10</t>
  </si>
  <si>
    <r>
      <t>SITUO 1 RTS II IRON -</t>
    </r>
    <r>
      <rPr>
        <i/>
        <sz val="8"/>
        <rFont val="Arial"/>
        <family val="2"/>
      </rPr>
      <t xml:space="preserve"> While stock lasts</t>
    </r>
  </si>
  <si>
    <r>
      <t xml:space="preserve">SITUO 2 RTS SILVER </t>
    </r>
    <r>
      <rPr>
        <i/>
        <sz val="9"/>
        <rFont val="Arial"/>
        <family val="2"/>
      </rPr>
      <t xml:space="preserve"> - </t>
    </r>
    <r>
      <rPr>
        <i/>
        <sz val="8"/>
        <rFont val="Arial"/>
        <family val="2"/>
      </rPr>
      <t>While stock lasts</t>
    </r>
  </si>
  <si>
    <r>
      <t xml:space="preserve">SITUO 5 RTS II IRON </t>
    </r>
    <r>
      <rPr>
        <i/>
        <sz val="8"/>
        <rFont val="Arial"/>
        <family val="2"/>
      </rPr>
      <t>- While stock lasts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</si>
</sst>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;[Red]0"/>
    <numFmt numFmtId="165" formatCode="#,##0.000"/>
    <numFmt numFmtId="166" formatCode="0.0%"/>
    <numFmt numFmtId="167" formatCode="0.000"/>
  </numFmts>
  <fonts count="4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14"/>
      <name val="Calibri"/>
      <family val="2"/>
    </font>
    <font>
      <sz val="14"/>
      <name val="Arial"/>
      <family val="2"/>
    </font>
    <font>
      <b/>
      <sz val="8"/>
      <name val="Arial"/>
      <family val="2"/>
    </font>
    <font>
      <sz val="20"/>
      <name val="Arial"/>
      <family val="2"/>
    </font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</font>
    <font>
      <sz val="9"/>
      <color theme="1"/>
      <name val="Arial"/>
      <family val="2"/>
    </font>
    <font>
      <b/>
      <sz val="10"/>
      <color theme="2" tint="-9.9978637043366805E-2"/>
      <name val="Arial"/>
      <family val="2"/>
    </font>
    <font>
      <b/>
      <sz val="6"/>
      <color theme="5"/>
      <name val="Arial"/>
      <family val="2"/>
    </font>
    <font>
      <b/>
      <sz val="10"/>
      <color theme="5"/>
      <name val="Arial"/>
      <family val="2"/>
    </font>
    <font>
      <b/>
      <sz val="14"/>
      <color theme="5"/>
      <name val="Arial"/>
      <family val="2"/>
    </font>
    <font>
      <sz val="14"/>
      <color theme="5"/>
      <name val="Calibri"/>
      <family val="2"/>
    </font>
    <font>
      <b/>
      <sz val="14"/>
      <color theme="2" tint="-9.9978637043366805E-2"/>
      <name val="Arial"/>
      <family val="2"/>
    </font>
    <font>
      <sz val="14"/>
      <color theme="2" tint="-9.9978637043366805E-2"/>
      <name val="Calibri"/>
      <family val="2"/>
    </font>
    <font>
      <b/>
      <sz val="6"/>
      <color theme="6"/>
      <name val="Arial"/>
      <family val="2"/>
    </font>
    <font>
      <b/>
      <sz val="10"/>
      <color theme="6"/>
      <name val="Arial"/>
      <family val="2"/>
    </font>
    <font>
      <sz val="14"/>
      <color theme="6"/>
      <name val="Calibri"/>
      <family val="2"/>
    </font>
    <font>
      <sz val="9"/>
      <color theme="6"/>
      <name val="Arial"/>
      <family val="2"/>
    </font>
    <font>
      <sz val="9"/>
      <color theme="7"/>
      <name val="Arial"/>
      <family val="2"/>
    </font>
    <font>
      <sz val="14"/>
      <color theme="7"/>
      <name val="Calibri"/>
      <family val="2"/>
    </font>
    <font>
      <b/>
      <sz val="10"/>
      <color theme="7"/>
      <name val="Arial"/>
      <family val="2"/>
    </font>
    <font>
      <sz val="9"/>
      <color theme="2" tint="-9.9978637043366805E-2"/>
      <name val="Arial"/>
      <family val="2"/>
    </font>
    <font>
      <sz val="14"/>
      <color theme="0"/>
      <name val="Arial"/>
      <family val="2"/>
    </font>
    <font>
      <sz val="9"/>
      <color rgb="FF3DB07B"/>
      <name val="Arial"/>
      <family val="2"/>
    </font>
    <font>
      <b/>
      <sz val="9"/>
      <color theme="6"/>
      <name val="Arial"/>
      <family val="2"/>
    </font>
    <font>
      <b/>
      <sz val="9"/>
      <color theme="7"/>
      <name val="Arial"/>
      <family val="2"/>
    </font>
    <font>
      <sz val="11"/>
      <name val="Somfy Sans"/>
      <family val="3"/>
    </font>
    <font>
      <i/>
      <sz val="9"/>
      <color theme="1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b/>
      <u/>
      <sz val="10"/>
      <name val="Arial"/>
      <family val="2"/>
    </font>
    <font>
      <b/>
      <i/>
      <sz val="11"/>
      <name val="Arial"/>
      <family val="2"/>
    </font>
    <font>
      <b/>
      <u/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25485A"/>
        <bgColor indexed="64"/>
      </patternFill>
    </fill>
    <fill>
      <patternFill patternType="solid">
        <fgColor rgb="FFCCC4BD"/>
        <bgColor indexed="64"/>
      </patternFill>
    </fill>
    <fill>
      <patternFill patternType="solid">
        <fgColor rgb="FFFAB800"/>
        <bgColor indexed="64"/>
      </patternFill>
    </fill>
    <fill>
      <patternFill patternType="solid">
        <fgColor rgb="FFF1EBE1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43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227">
    <xf numFmtId="0" fontId="0" fillId="0" borderId="0" xfId="0"/>
    <xf numFmtId="0" fontId="3" fillId="0" borderId="0" xfId="0" applyFont="1" applyAlignment="1">
      <alignment vertical="justify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4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 vertical="justify"/>
    </xf>
    <xf numFmtId="2" fontId="3" fillId="0" borderId="0" xfId="0" applyNumberFormat="1" applyFont="1" applyAlignment="1">
      <alignment vertical="justify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" fontId="3" fillId="0" borderId="0" xfId="0" applyNumberFormat="1" applyFont="1" applyAlignment="1">
      <alignment horizontal="right"/>
    </xf>
    <xf numFmtId="0" fontId="20" fillId="0" borderId="0" xfId="0" applyFont="1" applyAlignment="1">
      <alignment horizontal="center"/>
    </xf>
    <xf numFmtId="0" fontId="3" fillId="0" borderId="0" xfId="0" applyFont="1" applyAlignment="1">
      <alignment horizontal="center" vertical="justify"/>
    </xf>
    <xf numFmtId="0" fontId="2" fillId="0" borderId="0" xfId="0" applyFont="1"/>
    <xf numFmtId="0" fontId="13" fillId="0" borderId="0" xfId="0" applyFont="1"/>
    <xf numFmtId="9" fontId="11" fillId="4" borderId="0" xfId="6" applyFont="1" applyFill="1" applyAlignment="1" applyProtection="1">
      <alignment horizontal="center" vertical="center"/>
    </xf>
    <xf numFmtId="0" fontId="11" fillId="2" borderId="0" xfId="0" applyFont="1" applyFill="1" applyAlignment="1" applyProtection="1">
      <alignment horizontal="center" vertical="center"/>
      <protection locked="0"/>
    </xf>
    <xf numFmtId="9" fontId="3" fillId="0" borderId="0" xfId="6" applyFont="1" applyFill="1" applyBorder="1" applyAlignment="1">
      <alignment horizontal="center"/>
    </xf>
    <xf numFmtId="9" fontId="3" fillId="0" borderId="0" xfId="6" applyFont="1" applyFill="1" applyBorder="1"/>
    <xf numFmtId="9" fontId="3" fillId="0" borderId="0" xfId="6" applyFont="1" applyFill="1" applyBorder="1" applyAlignment="1">
      <alignment horizontal="center" vertical="justify"/>
    </xf>
    <xf numFmtId="9" fontId="3" fillId="0" borderId="0" xfId="6" applyFont="1" applyFill="1" applyBorder="1" applyAlignment="1">
      <alignment horizontal="center" vertical="center"/>
    </xf>
    <xf numFmtId="2" fontId="3" fillId="0" borderId="0" xfId="0" applyNumberFormat="1" applyFont="1"/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3" fontId="3" fillId="0" borderId="0" xfId="1" applyFont="1" applyFill="1" applyBorder="1" applyAlignment="1">
      <alignment vertical="justify"/>
    </xf>
    <xf numFmtId="166" fontId="4" fillId="0" borderId="0" xfId="6" applyNumberFormat="1" applyFont="1" applyFill="1" applyBorder="1" applyAlignment="1">
      <alignment horizontal="center"/>
    </xf>
    <xf numFmtId="43" fontId="3" fillId="0" borderId="0" xfId="1" applyFont="1" applyFill="1" applyBorder="1" applyAlignment="1">
      <alignment horizontal="right"/>
    </xf>
    <xf numFmtId="0" fontId="12" fillId="0" borderId="0" xfId="0" applyFont="1" applyAlignment="1">
      <alignment horizontal="center" vertical="center" wrapText="1"/>
    </xf>
    <xf numFmtId="0" fontId="6" fillId="5" borderId="0" xfId="0" applyFont="1" applyFill="1"/>
    <xf numFmtId="0" fontId="11" fillId="0" borderId="0" xfId="0" applyFont="1"/>
    <xf numFmtId="4" fontId="12" fillId="0" borderId="0" xfId="0" applyNumberFormat="1" applyFont="1" applyAlignment="1">
      <alignment horizontal="center" vertical="center" wrapText="1"/>
    </xf>
    <xf numFmtId="9" fontId="12" fillId="0" borderId="0" xfId="6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3" borderId="0" xfId="0" applyFont="1" applyFill="1" applyAlignment="1">
      <alignment horizontal="center" vertical="center"/>
    </xf>
    <xf numFmtId="9" fontId="3" fillId="3" borderId="0" xfId="6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9" fontId="3" fillId="0" borderId="0" xfId="6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4" fontId="3" fillId="0" borderId="0" xfId="2" applyFont="1" applyFill="1" applyBorder="1" applyAlignment="1">
      <alignment horizontal="left" vertical="center"/>
    </xf>
    <xf numFmtId="0" fontId="10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2" fontId="3" fillId="3" borderId="0" xfId="0" applyNumberFormat="1" applyFont="1" applyFill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4" fontId="3" fillId="0" borderId="0" xfId="2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center"/>
    </xf>
    <xf numFmtId="2" fontId="3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justify"/>
    </xf>
    <xf numFmtId="43" fontId="3" fillId="0" borderId="0" xfId="1" applyFont="1" applyFill="1" applyBorder="1" applyAlignment="1" applyProtection="1">
      <alignment vertical="justify"/>
    </xf>
    <xf numFmtId="0" fontId="18" fillId="0" borderId="0" xfId="0" applyFont="1" applyAlignment="1">
      <alignment horizontal="left"/>
    </xf>
    <xf numFmtId="0" fontId="3" fillId="0" borderId="0" xfId="0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2" fontId="3" fillId="0" borderId="0" xfId="2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3"/>
    </xf>
    <xf numFmtId="0" fontId="3" fillId="6" borderId="0" xfId="0" applyFont="1" applyFill="1" applyAlignment="1">
      <alignment horizontal="left"/>
    </xf>
    <xf numFmtId="0" fontId="3" fillId="6" borderId="0" xfId="0" applyFont="1" applyFill="1" applyAlignment="1">
      <alignment horizontal="center"/>
    </xf>
    <xf numFmtId="4" fontId="3" fillId="6" borderId="0" xfId="0" applyNumberFormat="1" applyFont="1" applyFill="1" applyAlignment="1">
      <alignment horizontal="right"/>
    </xf>
    <xf numFmtId="0" fontId="3" fillId="6" borderId="0" xfId="0" applyFont="1" applyFill="1" applyAlignment="1">
      <alignment horizontal="right"/>
    </xf>
    <xf numFmtId="9" fontId="3" fillId="6" borderId="0" xfId="6" applyFont="1" applyFill="1" applyBorder="1" applyAlignment="1">
      <alignment horizontal="center"/>
    </xf>
    <xf numFmtId="0" fontId="3" fillId="6" borderId="0" xfId="0" applyFont="1" applyFill="1"/>
    <xf numFmtId="0" fontId="2" fillId="7" borderId="0" xfId="0" applyFont="1" applyFill="1" applyAlignment="1">
      <alignment horizontal="left" vertical="center"/>
    </xf>
    <xf numFmtId="164" fontId="2" fillId="7" borderId="0" xfId="0" applyNumberFormat="1" applyFont="1" applyFill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0" fontId="28" fillId="7" borderId="0" xfId="0" applyFont="1" applyFill="1" applyAlignment="1">
      <alignment horizontal="center" vertical="center"/>
    </xf>
    <xf numFmtId="2" fontId="33" fillId="7" borderId="0" xfId="0" applyNumberFormat="1" applyFont="1" applyFill="1" applyAlignment="1">
      <alignment vertical="center"/>
    </xf>
    <xf numFmtId="0" fontId="33" fillId="7" borderId="0" xfId="0" applyFont="1" applyFill="1" applyAlignment="1">
      <alignment vertical="center"/>
    </xf>
    <xf numFmtId="9" fontId="35" fillId="7" borderId="0" xfId="6" applyFont="1" applyFill="1" applyBorder="1" applyAlignment="1">
      <alignment horizontal="right" vertical="center"/>
    </xf>
    <xf numFmtId="0" fontId="2" fillId="7" borderId="0" xfId="0" applyFont="1" applyFill="1" applyAlignment="1">
      <alignment horizontal="left" vertical="center" indent="3"/>
    </xf>
    <xf numFmtId="0" fontId="3" fillId="7" borderId="0" xfId="0" applyFont="1" applyFill="1" applyAlignment="1">
      <alignment horizontal="center"/>
    </xf>
    <xf numFmtId="0" fontId="3" fillId="7" borderId="0" xfId="0" applyFont="1" applyFill="1"/>
    <xf numFmtId="2" fontId="3" fillId="7" borderId="0" xfId="0" applyNumberFormat="1" applyFont="1" applyFill="1"/>
    <xf numFmtId="9" fontId="3" fillId="7" borderId="0" xfId="6" applyFont="1" applyFill="1" applyBorder="1" applyAlignment="1">
      <alignment horizontal="center"/>
    </xf>
    <xf numFmtId="2" fontId="36" fillId="7" borderId="0" xfId="0" applyNumberFormat="1" applyFont="1" applyFill="1" applyAlignment="1">
      <alignment vertical="center"/>
    </xf>
    <xf numFmtId="0" fontId="36" fillId="7" borderId="0" xfId="0" applyFont="1" applyFill="1" applyAlignment="1">
      <alignment vertical="center"/>
    </xf>
    <xf numFmtId="9" fontId="22" fillId="7" borderId="0" xfId="6" applyFont="1" applyFill="1" applyBorder="1" applyAlignment="1">
      <alignment horizontal="right" vertical="center"/>
    </xf>
    <xf numFmtId="167" fontId="3" fillId="6" borderId="0" xfId="6" applyNumberFormat="1" applyFont="1" applyFill="1" applyBorder="1" applyAlignment="1">
      <alignment horizontal="center"/>
    </xf>
    <xf numFmtId="0" fontId="34" fillId="7" borderId="0" xfId="0" applyFont="1" applyFill="1" applyAlignment="1">
      <alignment horizontal="center" vertical="center"/>
    </xf>
    <xf numFmtId="9" fontId="3" fillId="7" borderId="0" xfId="6" applyFont="1" applyFill="1" applyBorder="1" applyAlignment="1">
      <alignment horizontal="center" vertical="center"/>
    </xf>
    <xf numFmtId="0" fontId="7" fillId="7" borderId="0" xfId="0" applyFont="1" applyFill="1" applyAlignment="1">
      <alignment vertical="center"/>
    </xf>
    <xf numFmtId="0" fontId="9" fillId="7" borderId="0" xfId="0" applyFont="1" applyFill="1" applyAlignment="1">
      <alignment vertical="center"/>
    </xf>
    <xf numFmtId="0" fontId="3" fillId="7" borderId="0" xfId="0" applyFont="1" applyFill="1" applyAlignment="1">
      <alignment vertical="center"/>
    </xf>
    <xf numFmtId="0" fontId="20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left" vertical="center"/>
    </xf>
    <xf numFmtId="0" fontId="3" fillId="7" borderId="0" xfId="0" applyFont="1" applyFill="1" applyAlignment="1">
      <alignment vertical="justify"/>
    </xf>
    <xf numFmtId="2" fontId="3" fillId="7" borderId="0" xfId="0" applyNumberFormat="1" applyFont="1" applyFill="1" applyAlignment="1">
      <alignment horizontal="center" vertical="justify"/>
    </xf>
    <xf numFmtId="0" fontId="3" fillId="7" borderId="0" xfId="0" applyFont="1" applyFill="1" applyAlignment="1">
      <alignment horizontal="center" vertical="justify"/>
    </xf>
    <xf numFmtId="2" fontId="3" fillId="7" borderId="0" xfId="0" applyNumberFormat="1" applyFont="1" applyFill="1" applyAlignment="1">
      <alignment vertical="justify"/>
    </xf>
    <xf numFmtId="0" fontId="10" fillId="7" borderId="0" xfId="0" applyFont="1" applyFill="1" applyAlignment="1">
      <alignment horizontal="center" vertical="center"/>
    </xf>
    <xf numFmtId="9" fontId="3" fillId="7" borderId="0" xfId="6" applyFont="1" applyFill="1" applyBorder="1" applyAlignment="1">
      <alignment horizontal="center" vertical="justify"/>
    </xf>
    <xf numFmtId="0" fontId="3" fillId="6" borderId="0" xfId="0" applyFont="1" applyFill="1" applyAlignment="1">
      <alignment horizontal="left" vertical="center"/>
    </xf>
    <xf numFmtId="0" fontId="3" fillId="6" borderId="0" xfId="0" applyFont="1" applyFill="1" applyAlignment="1">
      <alignment vertical="center"/>
    </xf>
    <xf numFmtId="0" fontId="3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right" vertical="center"/>
    </xf>
    <xf numFmtId="0" fontId="11" fillId="6" borderId="0" xfId="0" applyFont="1" applyFill="1" applyAlignment="1">
      <alignment horizontal="center" vertical="center"/>
    </xf>
    <xf numFmtId="2" fontId="3" fillId="6" borderId="0" xfId="6" applyNumberFormat="1" applyFont="1" applyFill="1" applyBorder="1" applyAlignment="1">
      <alignment horizontal="center" vertical="center"/>
    </xf>
    <xf numFmtId="0" fontId="23" fillId="7" borderId="0" xfId="0" applyFont="1" applyFill="1" applyAlignment="1">
      <alignment horizontal="right" vertical="center"/>
    </xf>
    <xf numFmtId="0" fontId="24" fillId="7" borderId="0" xfId="0" applyFont="1" applyFill="1" applyAlignment="1">
      <alignment horizontal="right" vertical="center"/>
    </xf>
    <xf numFmtId="0" fontId="25" fillId="7" borderId="0" xfId="0" applyFont="1" applyFill="1" applyAlignment="1">
      <alignment horizontal="center" vertical="center"/>
    </xf>
    <xf numFmtId="0" fontId="26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9" fontId="22" fillId="7" borderId="0" xfId="6" applyFont="1" applyFill="1" applyBorder="1" applyAlignment="1">
      <alignment horizontal="center" vertical="center"/>
    </xf>
    <xf numFmtId="2" fontId="3" fillId="7" borderId="0" xfId="0" applyNumberFormat="1" applyFont="1" applyFill="1" applyAlignment="1">
      <alignment horizontal="center" vertical="center"/>
    </xf>
    <xf numFmtId="0" fontId="3" fillId="7" borderId="0" xfId="0" applyFont="1" applyFill="1" applyAlignment="1">
      <alignment horizontal="left" vertical="center"/>
    </xf>
    <xf numFmtId="0" fontId="3" fillId="7" borderId="0" xfId="0" applyFont="1" applyFill="1" applyAlignment="1">
      <alignment horizontal="center" vertical="center"/>
    </xf>
    <xf numFmtId="2" fontId="3" fillId="7" borderId="0" xfId="0" applyNumberFormat="1" applyFont="1" applyFill="1" applyAlignment="1">
      <alignment horizontal="right" vertical="center"/>
    </xf>
    <xf numFmtId="0" fontId="11" fillId="7" borderId="0" xfId="0" applyFont="1" applyFill="1" applyAlignment="1">
      <alignment horizontal="center" vertical="center"/>
    </xf>
    <xf numFmtId="0" fontId="24" fillId="7" borderId="0" xfId="0" applyFont="1" applyFill="1" applyAlignment="1">
      <alignment horizontal="center" vertical="center"/>
    </xf>
    <xf numFmtId="9" fontId="24" fillId="7" borderId="0" xfId="6" applyFont="1" applyFill="1" applyBorder="1" applyAlignment="1">
      <alignment horizontal="center" vertical="center"/>
    </xf>
    <xf numFmtId="165" fontId="24" fillId="7" borderId="0" xfId="0" applyNumberFormat="1" applyFont="1" applyFill="1" applyAlignment="1">
      <alignment horizontal="right" vertical="center"/>
    </xf>
    <xf numFmtId="0" fontId="3" fillId="8" borderId="0" xfId="0" applyFont="1" applyFill="1" applyAlignment="1">
      <alignment vertical="center"/>
    </xf>
    <xf numFmtId="0" fontId="2" fillId="8" borderId="0" xfId="0" applyFont="1" applyFill="1" applyAlignment="1">
      <alignment horizontal="left" vertical="center"/>
    </xf>
    <xf numFmtId="0" fontId="22" fillId="8" borderId="0" xfId="0" applyFont="1" applyFill="1" applyAlignment="1">
      <alignment horizontal="center" vertical="center"/>
    </xf>
    <xf numFmtId="0" fontId="2" fillId="9" borderId="0" xfId="0" applyFont="1" applyFill="1" applyAlignment="1">
      <alignment horizontal="left" vertical="center"/>
    </xf>
    <xf numFmtId="164" fontId="2" fillId="9" borderId="0" xfId="0" applyNumberFormat="1" applyFont="1" applyFill="1" applyAlignment="1">
      <alignment horizontal="center" vertical="center"/>
    </xf>
    <xf numFmtId="0" fontId="22" fillId="9" borderId="0" xfId="0" applyFont="1" applyFill="1" applyAlignment="1">
      <alignment horizontal="center" vertical="center"/>
    </xf>
    <xf numFmtId="0" fontId="28" fillId="9" borderId="0" xfId="0" applyFont="1" applyFill="1" applyAlignment="1">
      <alignment horizontal="center" vertical="center"/>
    </xf>
    <xf numFmtId="2" fontId="33" fillId="9" borderId="0" xfId="0" applyNumberFormat="1" applyFont="1" applyFill="1" applyAlignment="1">
      <alignment vertical="center"/>
    </xf>
    <xf numFmtId="0" fontId="33" fillId="9" borderId="0" xfId="0" applyFont="1" applyFill="1" applyAlignment="1">
      <alignment vertical="center"/>
    </xf>
    <xf numFmtId="0" fontId="34" fillId="9" borderId="0" xfId="0" applyFont="1" applyFill="1" applyAlignment="1">
      <alignment horizontal="center" vertical="center"/>
    </xf>
    <xf numFmtId="0" fontId="3" fillId="9" borderId="0" xfId="0" applyFont="1" applyFill="1" applyAlignment="1">
      <alignment vertical="center"/>
    </xf>
    <xf numFmtId="9" fontId="3" fillId="9" borderId="0" xfId="6" applyFont="1" applyFill="1" applyBorder="1" applyAlignment="1">
      <alignment horizontal="center" vertical="center"/>
    </xf>
    <xf numFmtId="0" fontId="9" fillId="9" borderId="0" xfId="0" applyFont="1" applyFill="1" applyAlignment="1">
      <alignment vertical="center"/>
    </xf>
    <xf numFmtId="9" fontId="33" fillId="7" borderId="0" xfId="6" applyFont="1" applyFill="1" applyBorder="1" applyAlignment="1">
      <alignment horizontal="center" vertical="center"/>
    </xf>
    <xf numFmtId="9" fontId="40" fillId="7" borderId="0" xfId="6" applyFont="1" applyFill="1" applyBorder="1" applyAlignment="1">
      <alignment horizontal="right" vertical="center"/>
    </xf>
    <xf numFmtId="0" fontId="5" fillId="8" borderId="0" xfId="0" applyFont="1" applyFill="1" applyAlignment="1">
      <alignment horizontal="left" vertical="center"/>
    </xf>
    <xf numFmtId="164" fontId="2" fillId="8" borderId="0" xfId="0" applyNumberFormat="1" applyFont="1" applyFill="1" applyAlignment="1">
      <alignment horizontal="center" vertical="center"/>
    </xf>
    <xf numFmtId="0" fontId="28" fillId="8" borderId="0" xfId="0" applyFont="1" applyFill="1" applyAlignment="1">
      <alignment horizontal="center" vertical="center"/>
    </xf>
    <xf numFmtId="165" fontId="29" fillId="8" borderId="0" xfId="0" applyNumberFormat="1" applyFont="1" applyFill="1" applyAlignment="1">
      <alignment horizontal="right" vertical="center"/>
    </xf>
    <xf numFmtId="0" fontId="29" fillId="8" borderId="0" xfId="0" applyFont="1" applyFill="1" applyAlignment="1">
      <alignment horizontal="right" vertical="center"/>
    </xf>
    <xf numFmtId="0" fontId="30" fillId="8" borderId="0" xfId="0" applyFont="1" applyFill="1" applyAlignment="1">
      <alignment horizontal="right" vertical="center"/>
    </xf>
    <xf numFmtId="0" fontId="31" fillId="8" borderId="0" xfId="0" applyFont="1" applyFill="1" applyAlignment="1">
      <alignment horizontal="center" vertical="center"/>
    </xf>
    <xf numFmtId="4" fontId="30" fillId="8" borderId="0" xfId="0" applyNumberFormat="1" applyFont="1" applyFill="1" applyAlignment="1">
      <alignment horizontal="right" vertical="center"/>
    </xf>
    <xf numFmtId="9" fontId="30" fillId="8" borderId="0" xfId="6" applyFont="1" applyFill="1" applyBorder="1" applyAlignment="1">
      <alignment horizontal="right" vertical="center"/>
    </xf>
    <xf numFmtId="2" fontId="32" fillId="8" borderId="0" xfId="0" applyNumberFormat="1" applyFont="1" applyFill="1" applyAlignment="1">
      <alignment vertical="center"/>
    </xf>
    <xf numFmtId="0" fontId="32" fillId="8" borderId="0" xfId="0" applyFont="1" applyFill="1" applyAlignment="1">
      <alignment vertical="center"/>
    </xf>
    <xf numFmtId="9" fontId="39" fillId="8" borderId="0" xfId="6" applyFont="1" applyFill="1" applyBorder="1" applyAlignment="1">
      <alignment horizontal="right" vertical="center"/>
    </xf>
    <xf numFmtId="9" fontId="33" fillId="8" borderId="0" xfId="6" applyFont="1" applyFill="1" applyBorder="1" applyAlignment="1">
      <alignment horizontal="center" vertical="center"/>
    </xf>
    <xf numFmtId="9" fontId="40" fillId="8" borderId="0" xfId="6" applyFont="1" applyFill="1" applyBorder="1" applyAlignment="1">
      <alignment horizontal="right" vertical="center"/>
    </xf>
    <xf numFmtId="9" fontId="3" fillId="8" borderId="0" xfId="6" applyFont="1" applyFill="1" applyBorder="1" applyAlignment="1">
      <alignment horizontal="center" vertical="center"/>
    </xf>
    <xf numFmtId="0" fontId="9" fillId="8" borderId="0" xfId="0" applyFont="1" applyFill="1" applyAlignment="1">
      <alignment vertical="center"/>
    </xf>
    <xf numFmtId="9" fontId="38" fillId="8" borderId="0" xfId="6" applyFont="1" applyFill="1" applyBorder="1" applyAlignment="1">
      <alignment horizontal="center" vertical="center"/>
    </xf>
    <xf numFmtId="4" fontId="35" fillId="7" borderId="0" xfId="0" applyNumberFormat="1" applyFont="1" applyFill="1" applyAlignment="1">
      <alignment horizontal="right" vertical="center"/>
    </xf>
    <xf numFmtId="4" fontId="22" fillId="7" borderId="0" xfId="0" applyNumberFormat="1" applyFont="1" applyFill="1" applyAlignment="1">
      <alignment horizontal="right" vertical="center"/>
    </xf>
    <xf numFmtId="2" fontId="3" fillId="7" borderId="0" xfId="0" applyNumberFormat="1" applyFont="1" applyFill="1" applyAlignment="1">
      <alignment vertical="center"/>
    </xf>
    <xf numFmtId="0" fontId="2" fillId="7" borderId="0" xfId="0" applyFont="1" applyFill="1" applyAlignment="1">
      <alignment horizontal="center" vertical="center"/>
    </xf>
    <xf numFmtId="165" fontId="44" fillId="7" borderId="0" xfId="0" applyNumberFormat="1" applyFont="1" applyFill="1" applyAlignment="1">
      <alignment horizontal="right" vertical="center" indent="3"/>
    </xf>
    <xf numFmtId="0" fontId="44" fillId="7" borderId="0" xfId="0" applyFont="1" applyFill="1" applyAlignment="1">
      <alignment horizontal="right" vertical="center"/>
    </xf>
    <xf numFmtId="0" fontId="44" fillId="7" borderId="0" xfId="0" applyFont="1" applyFill="1" applyAlignment="1">
      <alignment horizontal="right" vertical="center" indent="3"/>
    </xf>
    <xf numFmtId="0" fontId="2" fillId="7" borderId="0" xfId="0" applyFont="1" applyFill="1" applyAlignment="1">
      <alignment horizontal="right" vertical="center" indent="3"/>
    </xf>
    <xf numFmtId="0" fontId="4" fillId="0" borderId="0" xfId="0" applyFont="1" applyAlignment="1">
      <alignment horizontal="left" vertical="center"/>
    </xf>
    <xf numFmtId="166" fontId="37" fillId="6" borderId="0" xfId="6" applyNumberFormat="1" applyFont="1" applyFill="1" applyAlignment="1" applyProtection="1">
      <alignment horizontal="center" vertical="center"/>
      <protection locked="0"/>
    </xf>
    <xf numFmtId="166" fontId="37" fillId="8" borderId="0" xfId="6" applyNumberFormat="1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1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center" vertical="center"/>
    </xf>
    <xf numFmtId="0" fontId="1" fillId="0" borderId="0" xfId="0" applyFont="1"/>
    <xf numFmtId="0" fontId="37" fillId="6" borderId="0" xfId="0" applyFont="1" applyFill="1" applyAlignment="1">
      <alignment vertical="center"/>
    </xf>
    <xf numFmtId="0" fontId="37" fillId="8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1" fillId="4" borderId="0" xfId="0" applyFont="1" applyFill="1" applyAlignment="1">
      <alignment vertical="center"/>
    </xf>
    <xf numFmtId="0" fontId="4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4" borderId="0" xfId="0" applyFill="1" applyAlignment="1">
      <alignment horizontal="center" vertical="center"/>
    </xf>
    <xf numFmtId="0" fontId="1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1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left" vertical="center"/>
    </xf>
    <xf numFmtId="9" fontId="3" fillId="7" borderId="0" xfId="6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/>
    </xf>
    <xf numFmtId="2" fontId="3" fillId="7" borderId="0" xfId="0" applyNumberFormat="1" applyFont="1" applyFill="1" applyAlignment="1">
      <alignment horizontal="center" vertical="justify"/>
    </xf>
    <xf numFmtId="9" fontId="3" fillId="7" borderId="0" xfId="6" applyFont="1" applyFill="1" applyBorder="1" applyAlignment="1">
      <alignment horizontal="center" vertical="center"/>
    </xf>
    <xf numFmtId="0" fontId="2" fillId="7" borderId="0" xfId="0" applyFont="1" applyFill="1" applyAlignment="1">
      <alignment horizontal="left" vertical="center"/>
    </xf>
    <xf numFmtId="0" fontId="10" fillId="7" borderId="0" xfId="0" applyFont="1" applyFill="1" applyAlignment="1">
      <alignment horizontal="center" vertical="center"/>
    </xf>
    <xf numFmtId="0" fontId="17" fillId="0" borderId="0" xfId="0" applyFont="1" applyAlignment="1">
      <alignment horizontal="left"/>
    </xf>
    <xf numFmtId="0" fontId="12" fillId="0" borderId="0" xfId="0" applyFont="1" applyAlignment="1">
      <alignment horizontal="left" vertical="center" wrapText="1"/>
    </xf>
    <xf numFmtId="0" fontId="3" fillId="7" borderId="0" xfId="0" applyFont="1" applyFill="1" applyAlignment="1">
      <alignment horizontal="left"/>
    </xf>
    <xf numFmtId="0" fontId="3" fillId="7" borderId="0" xfId="0" applyFont="1" applyFill="1" applyAlignment="1">
      <alignment horizontal="left" vertical="justify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2" fontId="3" fillId="0" borderId="0" xfId="0" applyNumberFormat="1" applyFont="1" applyFill="1" applyAlignment="1">
      <alignment vertical="justify"/>
    </xf>
    <xf numFmtId="0" fontId="2" fillId="7" borderId="0" xfId="0" applyFont="1" applyFill="1" applyAlignment="1">
      <alignment horizontal="left" vertical="center"/>
    </xf>
    <xf numFmtId="9" fontId="3" fillId="7" borderId="0" xfId="6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2" fontId="3" fillId="7" borderId="0" xfId="0" applyNumberFormat="1" applyFont="1" applyFill="1" applyAlignment="1">
      <alignment horizontal="center" vertical="justify"/>
    </xf>
    <xf numFmtId="0" fontId="3" fillId="7" borderId="0" xfId="0" applyFont="1" applyFill="1" applyAlignment="1">
      <alignment horizontal="center"/>
    </xf>
    <xf numFmtId="9" fontId="3" fillId="7" borderId="0" xfId="6" applyFont="1" applyFill="1" applyBorder="1" applyAlignment="1">
      <alignment horizontal="center" vertical="center"/>
    </xf>
    <xf numFmtId="0" fontId="2" fillId="7" borderId="0" xfId="0" applyFont="1" applyFill="1" applyAlignment="1">
      <alignment horizontal="left" vertical="center"/>
    </xf>
    <xf numFmtId="0" fontId="10" fillId="7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7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left" vertical="center"/>
    </xf>
    <xf numFmtId="43" fontId="3" fillId="7" borderId="0" xfId="1" applyFont="1" applyFill="1" applyBorder="1" applyAlignment="1">
      <alignment horizontal="center" vertical="center"/>
    </xf>
    <xf numFmtId="9" fontId="3" fillId="7" borderId="0" xfId="6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2" fontId="3" fillId="7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left"/>
    </xf>
    <xf numFmtId="2" fontId="3" fillId="7" borderId="0" xfId="0" applyNumberFormat="1" applyFont="1" applyFill="1" applyAlignment="1">
      <alignment horizontal="center" vertical="justify"/>
    </xf>
    <xf numFmtId="0" fontId="3" fillId="7" borderId="0" xfId="0" applyFont="1" applyFill="1" applyAlignment="1">
      <alignment horizontal="center"/>
    </xf>
    <xf numFmtId="0" fontId="15" fillId="7" borderId="0" xfId="0" applyFont="1" applyFill="1" applyAlignment="1">
      <alignment horizontal="center" vertical="center" wrapText="1"/>
    </xf>
  </cellXfs>
  <cellStyles count="8">
    <cellStyle name="Comma" xfId="1" builtinId="3"/>
    <cellStyle name="Currency" xfId="2" builtinId="4"/>
    <cellStyle name="Normal" xfId="0" builtinId="0"/>
    <cellStyle name="Normal 2" xfId="3" xr:uid="{00000000-0005-0000-0000-000004000000}"/>
    <cellStyle name="Normal 2 2" xfId="4" xr:uid="{00000000-0005-0000-0000-000005000000}"/>
    <cellStyle name="Normal 3" xfId="5" xr:uid="{00000000-0005-0000-0000-000006000000}"/>
    <cellStyle name="Normal 4" xfId="7" xr:uid="{7F46BA0A-7A97-4869-9D2C-1DEB3B2B9097}"/>
    <cellStyle name="Percent" xfId="6" builtinId="5"/>
  </cellStyles>
  <dxfs count="27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auto="1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AB800"/>
      <color rgb="FFFF7C80"/>
      <color rgb="FFA0DAC4"/>
      <color rgb="FF25485A"/>
      <color rgb="FFCCC4BD"/>
      <color rgb="FFE09400"/>
      <color rgb="FFF1EBE1"/>
      <color rgb="FFFFE393"/>
      <color rgb="FFAED9DE"/>
      <color rgb="FF3DB0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7905750</xdr:colOff>
      <xdr:row>16</xdr:row>
      <xdr:rowOff>1574800</xdr:rowOff>
    </xdr:from>
    <xdr:to>
      <xdr:col>2</xdr:col>
      <xdr:colOff>15875</xdr:colOff>
      <xdr:row>17</xdr:row>
      <xdr:rowOff>34925</xdr:rowOff>
    </xdr:to>
    <xdr:pic>
      <xdr:nvPicPr>
        <xdr:cNvPr id="1073" name="Picture 6">
          <a:extLst>
            <a:ext uri="{FF2B5EF4-FFF2-40B4-BE49-F238E27FC236}">
              <a16:creationId xmlns:a16="http://schemas.microsoft.com/office/drawing/2014/main" id="{785E27DF-B336-48C1-892F-B319347C5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4100" y="7315200"/>
          <a:ext cx="127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81642</xdr:colOff>
      <xdr:row>16</xdr:row>
      <xdr:rowOff>176893</xdr:rowOff>
    </xdr:from>
    <xdr:to>
      <xdr:col>1</xdr:col>
      <xdr:colOff>1750945</xdr:colOff>
      <xdr:row>16</xdr:row>
      <xdr:rowOff>1348469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C900C25-2035-47AB-8354-F41D7DF33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642" y="5973536"/>
          <a:ext cx="2288882" cy="1168401"/>
        </a:xfrm>
        <a:prstGeom prst="rect">
          <a:avLst/>
        </a:prstGeom>
      </xdr:spPr>
    </xdr:pic>
    <xdr:clientData/>
  </xdr:twoCellAnchor>
  <xdr:twoCellAnchor editAs="oneCell">
    <xdr:from>
      <xdr:col>1</xdr:col>
      <xdr:colOff>4102288</xdr:colOff>
      <xdr:row>16</xdr:row>
      <xdr:rowOff>1439606</xdr:rowOff>
    </xdr:from>
    <xdr:to>
      <xdr:col>2</xdr:col>
      <xdr:colOff>2188811</xdr:colOff>
      <xdr:row>22</xdr:row>
      <xdr:rowOff>15057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2AFD549-3F91-4570-AA0B-4A414BE5E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28217" y="7236249"/>
          <a:ext cx="2325601" cy="919055"/>
        </a:xfrm>
        <a:prstGeom prst="rect">
          <a:avLst/>
        </a:prstGeom>
      </xdr:spPr>
    </xdr:pic>
    <xdr:clientData/>
  </xdr:twoCellAnchor>
  <xdr:twoCellAnchor editAs="oneCell">
    <xdr:from>
      <xdr:col>1</xdr:col>
      <xdr:colOff>1959428</xdr:colOff>
      <xdr:row>16</xdr:row>
      <xdr:rowOff>198637</xdr:rowOff>
    </xdr:from>
    <xdr:to>
      <xdr:col>1</xdr:col>
      <xdr:colOff>3788795</xdr:colOff>
      <xdr:row>16</xdr:row>
      <xdr:rowOff>948390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412FA4C-0229-4C9D-B763-DF91FD73D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5357" y="5995280"/>
          <a:ext cx="1826192" cy="743403"/>
        </a:xfrm>
        <a:prstGeom prst="rect">
          <a:avLst/>
        </a:prstGeom>
      </xdr:spPr>
    </xdr:pic>
    <xdr:clientData/>
  </xdr:twoCellAnchor>
  <xdr:twoCellAnchor editAs="oneCell">
    <xdr:from>
      <xdr:col>1</xdr:col>
      <xdr:colOff>4007635</xdr:colOff>
      <xdr:row>16</xdr:row>
      <xdr:rowOff>190499</xdr:rowOff>
    </xdr:from>
    <xdr:to>
      <xdr:col>2</xdr:col>
      <xdr:colOff>2281451</xdr:colOff>
      <xdr:row>16</xdr:row>
      <xdr:rowOff>1312609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16ADAE1-DF5E-479E-893B-F261CCA7BF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33564" y="5987142"/>
          <a:ext cx="2509719" cy="111576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304800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57101759-4B1B-441B-B4E0-A7BF9D8BC19F}"/>
            </a:ext>
          </a:extLst>
        </xdr:cNvPr>
        <xdr:cNvSpPr>
          <a:spLocks noChangeAspect="1" noChangeArrowheads="1"/>
        </xdr:cNvSpPr>
      </xdr:nvSpPr>
      <xdr:spPr bwMode="auto">
        <a:xfrm>
          <a:off x="61595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304800</xdr:colOff>
      <xdr:row>2</xdr:row>
      <xdr:rowOff>304800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44A9ADAC-E5EC-8A0B-8544-81BCB2B000BB}"/>
            </a:ext>
          </a:extLst>
        </xdr:cNvPr>
        <xdr:cNvSpPr>
          <a:spLocks noChangeAspect="1" noChangeArrowheads="1"/>
        </xdr:cNvSpPr>
      </xdr:nvSpPr>
      <xdr:spPr bwMode="auto">
        <a:xfrm>
          <a:off x="8172450" y="2009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13608</xdr:colOff>
      <xdr:row>2</xdr:row>
      <xdr:rowOff>13607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F724175-628C-D173-B50B-80BA07865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7143750" cy="1932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4</xdr:col>
      <xdr:colOff>432746</xdr:colOff>
      <xdr:row>0</xdr:row>
      <xdr:rowOff>958852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3B5D24D-CAD1-4DE6-B742-3A75EFA94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6096012" cy="9144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25400</xdr:rowOff>
    </xdr:from>
    <xdr:to>
      <xdr:col>3</xdr:col>
      <xdr:colOff>4816487</xdr:colOff>
      <xdr:row>0</xdr:row>
      <xdr:rowOff>949327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B83D02E-08C9-4E0A-BCE8-1670F14FF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400"/>
          <a:ext cx="6096012" cy="9175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53975</xdr:rowOff>
    </xdr:from>
    <xdr:to>
      <xdr:col>4</xdr:col>
      <xdr:colOff>247662</xdr:colOff>
      <xdr:row>0</xdr:row>
      <xdr:rowOff>968377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B7BF770-5547-4D42-8EC9-81D1CD963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3975"/>
          <a:ext cx="6096012" cy="91440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533399</xdr:colOff>
      <xdr:row>0</xdr:row>
      <xdr:rowOff>171450</xdr:rowOff>
    </xdr:from>
    <xdr:to>
      <xdr:col>3</xdr:col>
      <xdr:colOff>2133911</xdr:colOff>
      <xdr:row>0</xdr:row>
      <xdr:rowOff>860054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9DD6EB4-9D19-4615-935B-CE5BD9AC38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577"/>
        <a:stretch/>
      </xdr:blipFill>
      <xdr:spPr>
        <a:xfrm>
          <a:off x="971549" y="171450"/>
          <a:ext cx="2372037" cy="688604"/>
        </a:xfrm>
        <a:prstGeom prst="rect">
          <a:avLst/>
        </a:prstGeom>
      </xdr:spPr>
    </xdr:pic>
    <xdr:clientData/>
  </xdr:twoCellAnchor>
  <xdr:twoCellAnchor editAs="oneCell">
    <xdr:from>
      <xdr:col>1</xdr:col>
      <xdr:colOff>292100</xdr:colOff>
      <xdr:row>0</xdr:row>
      <xdr:rowOff>225425</xdr:rowOff>
    </xdr:from>
    <xdr:to>
      <xdr:col>2</xdr:col>
      <xdr:colOff>428625</xdr:colOff>
      <xdr:row>0</xdr:row>
      <xdr:rowOff>800100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EF51DCC-EE46-42F1-8074-D30F209417A2}"/>
            </a:ext>
            <a:ext uri="{147F2762-F138-4A5C-976F-8EAC2B608ADB}">
              <a16:predDERef xmlns:a16="http://schemas.microsoft.com/office/drawing/2014/main" pred="{B34B2DCC-478F-4DAE-8E77-5AFC9CB2B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2100" y="225425"/>
          <a:ext cx="574675" cy="5746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189</xdr:col>
      <xdr:colOff>10579</xdr:colOff>
      <xdr:row>145</xdr:row>
      <xdr:rowOff>21166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162A8BF-5847-2478-A6DA-3CB5F4B2C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0258412" cy="255693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usky/Library/Containers/com.apple.mail/Data/Library/Mail%20Downloads/B2FB3A94-212F-43DE-A40E-5B70632BF56C/2009SALES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omfy-my.sharepoint.com/personal/nicole_beggs_somfy_com/Documents/SOMFY/2024/RRP%20Price%20List/Somfy%20RRP%20Pricelist%20April%202024_FinalV4.xlsx" TargetMode="External"/><Relationship Id="rId1" Type="http://schemas.openxmlformats.org/officeDocument/2006/relationships/externalLinkPath" Target="/personal/nicole_beggs_somfy_com/Documents/SOMFY/2024/RRP%20Price%20List/Somfy%20RRP%20Pricelist%20April%202024_FinalV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nicole_beggs_somfy_com/Documents/SOMFY/2023/Product/Movelite/Oceania%20Launch%20kit_Mar%202023/Completed/Somfy%20RRP%20Pricelist%20July%202022_V31032023_Curtain%20onl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STRY-2009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stomer Details"/>
      <sheetName val="Contact Information"/>
      <sheetName val="Motors"/>
      <sheetName val="Electronics"/>
      <sheetName val="Accessories&amp;Sundry"/>
      <sheetName val="Curtains"/>
      <sheetName val="Terms and Conditions"/>
    </sheetNames>
    <sheetDataSet>
      <sheetData sheetId="0">
        <row r="7">
          <cell r="A7" t="str">
            <v>M</v>
          </cell>
          <cell r="B7" t="str">
            <v>Tubular Motors</v>
          </cell>
        </row>
        <row r="8">
          <cell r="A8" t="str">
            <v>MC</v>
          </cell>
          <cell r="B8" t="str">
            <v>Motor Cables</v>
          </cell>
        </row>
        <row r="9">
          <cell r="A9" t="str">
            <v>WO</v>
          </cell>
          <cell r="B9" t="str">
            <v>Window Opener Motors</v>
          </cell>
        </row>
        <row r="10">
          <cell r="A10" t="str">
            <v>E</v>
          </cell>
          <cell r="B10" t="str">
            <v>Electronics</v>
          </cell>
        </row>
        <row r="11">
          <cell r="A11" t="str">
            <v>A</v>
          </cell>
          <cell r="B11" t="str">
            <v>Accessories</v>
          </cell>
        </row>
        <row r="12">
          <cell r="A12" t="str">
            <v>C</v>
          </cell>
          <cell r="B12" t="str">
            <v>Curtains</v>
          </cell>
        </row>
        <row r="14">
          <cell r="A14" t="str">
            <v>ND</v>
          </cell>
          <cell r="B14" t="str">
            <v>NO DISCOUNT</v>
          </cell>
          <cell r="C1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stomer Details"/>
      <sheetName val="Contact Information"/>
      <sheetName val="Curtains"/>
      <sheetName val="Terms and Conditions"/>
    </sheetNames>
    <sheetDataSet>
      <sheetData sheetId="0">
        <row r="7">
          <cell r="A7" t="str">
            <v>E</v>
          </cell>
          <cell r="B7" t="str">
            <v>Electronics</v>
          </cell>
        </row>
        <row r="8">
          <cell r="A8" t="str">
            <v>C</v>
          </cell>
          <cell r="B8" t="str">
            <v>Curtains</v>
          </cell>
        </row>
        <row r="10">
          <cell r="A10" t="str">
            <v>ND</v>
          </cell>
          <cell r="B10" t="str">
            <v>NO DISCOUNT</v>
          </cell>
          <cell r="C10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Somfy Pricelist2">
  <a:themeElements>
    <a:clrScheme name="Somfy Pricelist 1">
      <a:dk1>
        <a:srgbClr val="000000"/>
      </a:dk1>
      <a:lt1>
        <a:srgbClr val="FFFFFF"/>
      </a:lt1>
      <a:dk2>
        <a:srgbClr val="EE7F00"/>
      </a:dk2>
      <a:lt2>
        <a:srgbClr val="FED5B2"/>
      </a:lt2>
      <a:accent1>
        <a:srgbClr val="12AABB"/>
      </a:accent1>
      <a:accent2>
        <a:srgbClr val="C3E1E7"/>
      </a:accent2>
      <a:accent3>
        <a:srgbClr val="9FC204"/>
      </a:accent3>
      <a:accent4>
        <a:srgbClr val="DDEBC1"/>
      </a:accent4>
      <a:accent5>
        <a:srgbClr val="FAB800"/>
      </a:accent5>
      <a:accent6>
        <a:srgbClr val="FFF0DA"/>
      </a:accent6>
      <a:hlink>
        <a:srgbClr val="C8C8C8"/>
      </a:hlink>
      <a:folHlink>
        <a:srgbClr val="C8C8C8"/>
      </a:folHlink>
    </a:clrScheme>
    <a:fontScheme name="Office">
      <a:maj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Jay.Thurairatnam@somfy.com" TargetMode="External"/><Relationship Id="rId2" Type="http://schemas.openxmlformats.org/officeDocument/2006/relationships/hyperlink" Target="mailto:Sean.davies@somfy.com" TargetMode="External"/><Relationship Id="rId1" Type="http://schemas.openxmlformats.org/officeDocument/2006/relationships/hyperlink" Target="mailto:Mohamed.OURDJINI@somfy.com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jacinta.ceola-munn@somfy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C23"/>
  <sheetViews>
    <sheetView showGridLines="0" tabSelected="1" zoomScale="55" zoomScaleNormal="55" workbookViewId="0">
      <selection activeCell="G6" sqref="G6"/>
    </sheetView>
  </sheetViews>
  <sheetFormatPr defaultColWidth="8.85546875" defaultRowHeight="12.75" x14ac:dyDescent="0.2"/>
  <cols>
    <col min="1" max="1" width="8.85546875" customWidth="1"/>
    <col min="2" max="2" width="60.85546875" customWidth="1"/>
    <col min="3" max="3" width="37.42578125" style="187" customWidth="1"/>
    <col min="4" max="4" width="15.42578125" style="171" customWidth="1"/>
    <col min="5" max="16384" width="8.85546875" style="171"/>
  </cols>
  <sheetData>
    <row r="1" spans="1:3" customFormat="1" ht="126.95" customHeight="1" x14ac:dyDescent="0.25">
      <c r="C1" s="9"/>
    </row>
    <row r="2" spans="1:3" ht="24.75" customHeight="1" x14ac:dyDescent="0.25">
      <c r="C2" s="185"/>
    </row>
    <row r="3" spans="1:3" s="186" customFormat="1" ht="27" customHeight="1" x14ac:dyDescent="0.2">
      <c r="A3" s="172"/>
      <c r="B3" s="173" t="s">
        <v>0</v>
      </c>
      <c r="C3" s="17"/>
    </row>
    <row r="4" spans="1:3" s="186" customFormat="1" ht="27" customHeight="1" x14ac:dyDescent="0.2">
      <c r="A4" s="172"/>
      <c r="B4" s="173" t="s">
        <v>1</v>
      </c>
      <c r="C4" s="17"/>
    </row>
    <row r="5" spans="1:3" s="175" customFormat="1" ht="27" customHeight="1" x14ac:dyDescent="0.2">
      <c r="A5" s="172"/>
      <c r="B5" s="173" t="s">
        <v>2</v>
      </c>
      <c r="C5" s="174" t="str">
        <f>IFERROR(VLOOKUP(C4,'Contact Information'!A:D,2,0),"")</f>
        <v/>
      </c>
    </row>
    <row r="6" spans="1:3" s="175" customFormat="1" ht="27" customHeight="1" x14ac:dyDescent="0.2">
      <c r="A6" s="172"/>
      <c r="B6" s="172"/>
      <c r="C6" s="174" t="s">
        <v>3</v>
      </c>
    </row>
    <row r="7" spans="1:3" s="186" customFormat="1" ht="27.95" customHeight="1" x14ac:dyDescent="0.2">
      <c r="A7" s="176" t="s">
        <v>4</v>
      </c>
      <c r="B7" s="176" t="s">
        <v>5</v>
      </c>
      <c r="C7" s="168"/>
    </row>
    <row r="8" spans="1:3" s="186" customFormat="1" ht="27.95" customHeight="1" x14ac:dyDescent="0.2">
      <c r="A8" s="177" t="s">
        <v>6</v>
      </c>
      <c r="B8" s="177" t="s">
        <v>7</v>
      </c>
      <c r="C8" s="169"/>
    </row>
    <row r="9" spans="1:3" s="186" customFormat="1" ht="27.95" customHeight="1" x14ac:dyDescent="0.2">
      <c r="A9" s="176" t="s">
        <v>8</v>
      </c>
      <c r="B9" s="176" t="s">
        <v>9</v>
      </c>
      <c r="C9" s="168"/>
    </row>
    <row r="10" spans="1:3" s="186" customFormat="1" ht="27.95" customHeight="1" x14ac:dyDescent="0.2">
      <c r="A10" s="177" t="s">
        <v>10</v>
      </c>
      <c r="B10" s="177" t="s">
        <v>11</v>
      </c>
      <c r="C10" s="169"/>
    </row>
    <row r="11" spans="1:3" s="186" customFormat="1" ht="27.95" customHeight="1" x14ac:dyDescent="0.2">
      <c r="A11" s="176" t="s">
        <v>12</v>
      </c>
      <c r="B11" s="176" t="s">
        <v>13</v>
      </c>
      <c r="C11" s="168"/>
    </row>
    <row r="12" spans="1:3" s="186" customFormat="1" ht="27.95" customHeight="1" x14ac:dyDescent="0.2">
      <c r="A12" s="177" t="s">
        <v>14</v>
      </c>
      <c r="B12" s="177" t="s">
        <v>15</v>
      </c>
      <c r="C12" s="169"/>
    </row>
    <row r="13" spans="1:3" customFormat="1" ht="12" customHeight="1" x14ac:dyDescent="0.2">
      <c r="C13" s="182"/>
    </row>
    <row r="14" spans="1:3" s="175" customFormat="1" ht="5.0999999999999996" hidden="1" customHeight="1" x14ac:dyDescent="0.2">
      <c r="A14" s="178" t="s">
        <v>16</v>
      </c>
      <c r="B14" s="178" t="s">
        <v>17</v>
      </c>
      <c r="C14" s="16">
        <v>0</v>
      </c>
    </row>
    <row r="15" spans="1:3" s="175" customFormat="1" x14ac:dyDescent="0.2">
      <c r="B15" s="175" t="s">
        <v>18</v>
      </c>
      <c r="C15" s="183"/>
    </row>
    <row r="16" spans="1:3" customFormat="1" ht="18" customHeight="1" x14ac:dyDescent="0.2">
      <c r="A16" s="179"/>
      <c r="B16" s="180" t="s">
        <v>19</v>
      </c>
      <c r="C16" s="184"/>
    </row>
    <row r="17" spans="1:3" customFormat="1" ht="119.1" customHeight="1" x14ac:dyDescent="0.2">
      <c r="C17" s="182"/>
    </row>
    <row r="18" spans="1:3" customFormat="1" ht="14.25" x14ac:dyDescent="0.2">
      <c r="A18" s="181" t="s">
        <v>723</v>
      </c>
      <c r="C18" s="182"/>
    </row>
    <row r="19" spans="1:3" customFormat="1" x14ac:dyDescent="0.2">
      <c r="C19" s="182"/>
    </row>
    <row r="20" spans="1:3" customFormat="1" x14ac:dyDescent="0.2">
      <c r="C20" s="182"/>
    </row>
    <row r="21" spans="1:3" customFormat="1" x14ac:dyDescent="0.2">
      <c r="C21" s="182"/>
    </row>
    <row r="22" spans="1:3" customFormat="1" x14ac:dyDescent="0.2">
      <c r="C22" s="182"/>
    </row>
    <row r="23" spans="1:3" customFormat="1" x14ac:dyDescent="0.2">
      <c r="C23" s="182"/>
    </row>
  </sheetData>
  <sheetProtection algorithmName="SHA-512" hashValue="AoB/j4u1iqx7NSyMmtzU3LudmVr2tZ401JUcfOYtL+fN4q5uxZF5GYl9lzC0HUpqQ0hebBDSjSS97DiF6umqxA==" saltValue="9IDMVuDVkfbXxVpoDP+M/A==" spinCount="100000" sheet="1" sort="0" autoFilter="0"/>
  <pageMargins left="0.70866141732283472" right="0.70866141732283472" top="0.74803149606299213" bottom="0.74803149606299213" header="0.31496062992125984" footer="0.31496062992125984"/>
  <pageSetup paperSize="9" scale="80" orientation="landscape" r:id="rId1"/>
  <ignoredErrors>
    <ignoredError sqref="C5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DD0E3093-79FD-4454-B6A7-18982055288B}">
          <x14:formula1>
            <xm:f>'Contact Information'!$A$2:$A$12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C11"/>
  <sheetViews>
    <sheetView workbookViewId="0">
      <selection activeCell="C21" sqref="C21"/>
    </sheetView>
  </sheetViews>
  <sheetFormatPr defaultColWidth="8.7109375" defaultRowHeight="18" x14ac:dyDescent="0.25"/>
  <cols>
    <col min="1" max="1" width="23.140625" style="36" customWidth="1"/>
    <col min="2" max="2" width="24.140625" style="36" customWidth="1"/>
    <col min="3" max="3" width="35.140625" style="36" customWidth="1"/>
    <col min="4" max="16384" width="8.7109375" style="36"/>
  </cols>
  <sheetData>
    <row r="1" spans="1:3" x14ac:dyDescent="0.25">
      <c r="A1" s="35" t="s">
        <v>20</v>
      </c>
      <c r="B1" s="35" t="s">
        <v>21</v>
      </c>
      <c r="C1" s="35" t="s">
        <v>22</v>
      </c>
    </row>
    <row r="2" spans="1:3" x14ac:dyDescent="0.25">
      <c r="A2" s="36" t="s">
        <v>23</v>
      </c>
      <c r="B2" s="36" t="s">
        <v>24</v>
      </c>
      <c r="C2" t="s">
        <v>25</v>
      </c>
    </row>
    <row r="3" spans="1:3" x14ac:dyDescent="0.25">
      <c r="A3" s="36" t="s">
        <v>26</v>
      </c>
      <c r="B3" s="36" t="s">
        <v>27</v>
      </c>
      <c r="C3" t="s">
        <v>28</v>
      </c>
    </row>
    <row r="4" spans="1:3" x14ac:dyDescent="0.25">
      <c r="A4" s="36" t="s">
        <v>29</v>
      </c>
      <c r="B4" s="36" t="s">
        <v>30</v>
      </c>
      <c r="C4" t="s">
        <v>31</v>
      </c>
    </row>
    <row r="5" spans="1:3" x14ac:dyDescent="0.25">
      <c r="A5" s="36" t="s">
        <v>32</v>
      </c>
      <c r="B5" s="36" t="s">
        <v>33</v>
      </c>
      <c r="C5" t="s">
        <v>34</v>
      </c>
    </row>
    <row r="6" spans="1:3" x14ac:dyDescent="0.25">
      <c r="A6" s="36" t="s">
        <v>35</v>
      </c>
      <c r="B6" s="36" t="s">
        <v>36</v>
      </c>
      <c r="C6" t="s">
        <v>37</v>
      </c>
    </row>
    <row r="7" spans="1:3" x14ac:dyDescent="0.25">
      <c r="A7" s="36" t="s">
        <v>38</v>
      </c>
      <c r="B7" s="36" t="s">
        <v>39</v>
      </c>
      <c r="C7" t="s">
        <v>40</v>
      </c>
    </row>
    <row r="8" spans="1:3" x14ac:dyDescent="0.25">
      <c r="A8" s="36" t="s">
        <v>41</v>
      </c>
      <c r="B8" s="36" t="s">
        <v>42</v>
      </c>
      <c r="C8" t="s">
        <v>43</v>
      </c>
    </row>
    <row r="9" spans="1:3" x14ac:dyDescent="0.25">
      <c r="A9" s="36" t="s">
        <v>44</v>
      </c>
      <c r="B9" s="36" t="s">
        <v>45</v>
      </c>
      <c r="C9" t="s">
        <v>46</v>
      </c>
    </row>
    <row r="10" spans="1:3" x14ac:dyDescent="0.25">
      <c r="A10" s="36" t="s">
        <v>47</v>
      </c>
      <c r="B10" s="36" t="s">
        <v>48</v>
      </c>
      <c r="C10" t="s">
        <v>49</v>
      </c>
    </row>
    <row r="11" spans="1:3" x14ac:dyDescent="0.25">
      <c r="A11" s="36" t="s">
        <v>50</v>
      </c>
      <c r="B11" s="36" t="s">
        <v>51</v>
      </c>
      <c r="C11" t="s">
        <v>52</v>
      </c>
    </row>
  </sheetData>
  <hyperlinks>
    <hyperlink ref="C8" r:id="rId1" xr:uid="{899C5FA7-841E-418F-B9D3-94FB504247D2}"/>
    <hyperlink ref="C10" r:id="rId2" xr:uid="{55368DC7-BA22-4AAD-86E5-41B2F713B487}"/>
    <hyperlink ref="C3" r:id="rId3" display="mailto:Jay.Thurairatnam@somfy.com" xr:uid="{C468EB70-4F2E-4C99-BC2B-614C99B2E585}"/>
    <hyperlink ref="C11" r:id="rId4" display="mailto:jacinta.ceola-munn@somfy.com" xr:uid="{0E40917C-C8DF-4DA6-8A2D-96FD76191C23}"/>
  </hyperlinks>
  <pageMargins left="0.7" right="0.7" top="0.75" bottom="0.75" header="0.3" footer="0.3"/>
  <pageSetup orientation="portrait" horizontalDpi="1200" verticalDpi="1200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pageSetUpPr fitToPage="1"/>
  </sheetPr>
  <dimension ref="A1:S177"/>
  <sheetViews>
    <sheetView topLeftCell="B1" zoomScaleNormal="100" zoomScalePageLayoutView="60" workbookViewId="0">
      <pane ySplit="3" topLeftCell="A4" activePane="bottomLeft" state="frozen"/>
      <selection pane="bottomLeft" activeCell="B176" sqref="B176:D176"/>
    </sheetView>
  </sheetViews>
  <sheetFormatPr defaultColWidth="8.85546875" defaultRowHeight="18" x14ac:dyDescent="0.2"/>
  <cols>
    <col min="1" max="1" width="11" style="24" hidden="1" customWidth="1"/>
    <col min="2" max="2" width="7.140625" style="27" customWidth="1"/>
    <col min="3" max="3" width="11" style="24" customWidth="1"/>
    <col min="4" max="4" width="62.5703125" style="24" customWidth="1"/>
    <col min="5" max="6" width="7.7109375" style="27" customWidth="1"/>
    <col min="7" max="7" width="10.140625" style="27" customWidth="1"/>
    <col min="8" max="8" width="12.42578125" style="64" customWidth="1"/>
    <col min="9" max="9" width="11.5703125" style="64" customWidth="1"/>
    <col min="10" max="10" width="12.85546875" style="64" customWidth="1"/>
    <col min="11" max="11" width="7.7109375" style="59" customWidth="1"/>
    <col min="12" max="12" width="13.85546875" style="59" customWidth="1"/>
    <col min="13" max="13" width="7.7109375" style="59" customWidth="1"/>
    <col min="14" max="14" width="9.28515625" style="59" customWidth="1"/>
    <col min="15" max="15" width="9.42578125" style="59" customWidth="1"/>
    <col min="16" max="16" width="10.28515625" style="59" customWidth="1"/>
    <col min="17" max="17" width="9.7109375" style="59" customWidth="1"/>
    <col min="18" max="18" width="10" style="27" customWidth="1"/>
    <col min="19" max="19" width="10.5703125" style="21" customWidth="1"/>
    <col min="20" max="16384" width="8.85546875" style="41"/>
  </cols>
  <sheetData>
    <row r="1" spans="1:19" s="108" customFormat="1" ht="78" customHeight="1" x14ac:dyDescent="0.2">
      <c r="A1" s="107"/>
      <c r="B1" s="109"/>
      <c r="C1" s="107"/>
      <c r="D1" s="107"/>
      <c r="E1" s="109"/>
      <c r="F1" s="109"/>
      <c r="G1" s="109"/>
      <c r="H1" s="110"/>
      <c r="I1" s="110"/>
      <c r="J1" s="110"/>
      <c r="K1" s="111"/>
      <c r="L1" s="111"/>
      <c r="M1" s="111"/>
      <c r="N1" s="111"/>
      <c r="O1" s="111"/>
      <c r="P1" s="111"/>
      <c r="Q1" s="111"/>
      <c r="R1" s="109"/>
      <c r="S1" s="112"/>
    </row>
    <row r="2" spans="1:19" ht="14.1" customHeight="1" x14ac:dyDescent="0.2"/>
    <row r="3" spans="1:19" s="39" customFormat="1" ht="36" customHeight="1" x14ac:dyDescent="0.2">
      <c r="A3" s="34" t="s">
        <v>53</v>
      </c>
      <c r="B3" s="34" t="s">
        <v>54</v>
      </c>
      <c r="C3" s="34" t="s">
        <v>53</v>
      </c>
      <c r="D3" s="34" t="s">
        <v>55</v>
      </c>
      <c r="E3" s="34" t="s">
        <v>56</v>
      </c>
      <c r="F3" s="34" t="s">
        <v>57</v>
      </c>
      <c r="G3" s="37" t="s">
        <v>695</v>
      </c>
      <c r="H3" s="34" t="s">
        <v>696</v>
      </c>
      <c r="I3" s="34" t="str">
        <f>'Customer Details'!$C3&amp;" Buy Price(ex GST)"</f>
        <v xml:space="preserve"> Buy Price(ex GST)</v>
      </c>
      <c r="J3" s="34" t="str">
        <f>'Customer Details'!$C3&amp;" Buy Price(inc GST)"</f>
        <v xml:space="preserve"> Buy Price(inc GST)</v>
      </c>
      <c r="K3" s="34" t="s">
        <v>58</v>
      </c>
      <c r="L3" s="34" t="s">
        <v>59</v>
      </c>
      <c r="M3" s="34" t="s">
        <v>60</v>
      </c>
      <c r="N3" s="34" t="s">
        <v>61</v>
      </c>
      <c r="O3" s="34" t="s">
        <v>62</v>
      </c>
      <c r="P3" s="34" t="s">
        <v>63</v>
      </c>
      <c r="Q3" s="34" t="s">
        <v>64</v>
      </c>
      <c r="R3" s="34" t="s">
        <v>65</v>
      </c>
      <c r="S3" s="38" t="s">
        <v>66</v>
      </c>
    </row>
    <row r="4" spans="1:19" s="77" customFormat="1" ht="24" customHeight="1" x14ac:dyDescent="0.2">
      <c r="A4" s="100"/>
      <c r="B4" s="78"/>
      <c r="C4" s="100" t="s">
        <v>67</v>
      </c>
      <c r="E4" s="79"/>
      <c r="F4" s="79"/>
      <c r="G4" s="113"/>
      <c r="H4" s="113"/>
      <c r="I4" s="113"/>
      <c r="J4" s="114"/>
      <c r="K4" s="115"/>
      <c r="L4" s="116"/>
      <c r="M4" s="117"/>
      <c r="N4" s="117"/>
      <c r="O4" s="117"/>
      <c r="P4" s="117"/>
      <c r="Q4" s="117"/>
      <c r="R4" s="79"/>
      <c r="S4" s="118" t="str">
        <f>IFERROR(VLOOKUP(B4,'Customer Details'!$A$7:$C$15,3,FALSE),"")</f>
        <v/>
      </c>
    </row>
    <row r="5" spans="1:19" ht="12" customHeight="1" x14ac:dyDescent="0.2">
      <c r="A5" s="24">
        <v>1003293</v>
      </c>
      <c r="B5" s="27" t="s">
        <v>4</v>
      </c>
      <c r="C5" s="24">
        <v>1003293</v>
      </c>
      <c r="D5" s="24" t="s">
        <v>68</v>
      </c>
      <c r="E5" s="27">
        <v>1</v>
      </c>
      <c r="G5" s="65">
        <v>412.79187110700002</v>
      </c>
      <c r="H5" s="58">
        <f>G5*1.1</f>
        <v>454.07105821770006</v>
      </c>
      <c r="I5" s="58">
        <f>IFERROR(G5*(1-S5),"")</f>
        <v>412.79187110700002</v>
      </c>
      <c r="J5" s="58">
        <f>IFERROR(I5*1.1,"")</f>
        <v>454.07105821770006</v>
      </c>
      <c r="L5" s="8" t="s">
        <v>69</v>
      </c>
      <c r="S5" s="21">
        <f>IFERROR(VLOOKUP(B5,'Customer Details'!$A$7:$C$15,3,FALSE),"")</f>
        <v>0</v>
      </c>
    </row>
    <row r="6" spans="1:19" ht="12" customHeight="1" x14ac:dyDescent="0.2">
      <c r="A6" s="24">
        <v>9021217</v>
      </c>
      <c r="B6" s="27" t="s">
        <v>10</v>
      </c>
      <c r="C6" s="24">
        <v>9021217</v>
      </c>
      <c r="D6" s="24" t="s">
        <v>70</v>
      </c>
      <c r="E6" s="27">
        <v>1</v>
      </c>
      <c r="G6" s="65">
        <v>82.558374221399987</v>
      </c>
      <c r="H6" s="58">
        <f>G6*1.1</f>
        <v>90.814211643539991</v>
      </c>
      <c r="I6" s="58">
        <f>IFERROR(G6*(1-S6),"")</f>
        <v>82.558374221399987</v>
      </c>
      <c r="J6" s="58">
        <f>IFERROR(I6*1.1,"")</f>
        <v>90.814211643539991</v>
      </c>
      <c r="K6" s="8" t="s">
        <v>69</v>
      </c>
      <c r="L6" s="8" t="s">
        <v>69</v>
      </c>
      <c r="S6" s="21">
        <f>IFERROR(VLOOKUP(B6,'Customer Details'!$A$7:$C$15,3,FALSE),"")</f>
        <v>0</v>
      </c>
    </row>
    <row r="7" spans="1:19" ht="12" customHeight="1" x14ac:dyDescent="0.2">
      <c r="A7" s="24">
        <v>9025165</v>
      </c>
      <c r="B7" s="27" t="s">
        <v>10</v>
      </c>
      <c r="C7" s="24">
        <v>9025165</v>
      </c>
      <c r="D7" s="24" t="s">
        <v>71</v>
      </c>
      <c r="E7" s="27">
        <v>1</v>
      </c>
      <c r="G7" s="65">
        <v>37.740971072639994</v>
      </c>
      <c r="H7" s="58">
        <f>G7*1.1</f>
        <v>41.515068179903999</v>
      </c>
      <c r="I7" s="58">
        <f>IFERROR(G7*(1-S7),"")</f>
        <v>37.740971072639994</v>
      </c>
      <c r="J7" s="58">
        <f>IFERROR(I7*1.1,"")</f>
        <v>41.515068179903999</v>
      </c>
      <c r="K7" s="8" t="s">
        <v>69</v>
      </c>
      <c r="L7" s="8" t="s">
        <v>69</v>
      </c>
      <c r="S7" s="21">
        <f>IFERROR(VLOOKUP(B7,'Customer Details'!$A$7:$C$15,3,FALSE),"")</f>
        <v>0</v>
      </c>
    </row>
    <row r="8" spans="1:19" s="190" customFormat="1" ht="24" customHeight="1" x14ac:dyDescent="0.2">
      <c r="A8" s="100"/>
      <c r="B8" s="78"/>
      <c r="C8" s="100" t="s">
        <v>644</v>
      </c>
      <c r="E8" s="79"/>
      <c r="F8" s="79"/>
      <c r="G8" s="113"/>
      <c r="H8" s="113"/>
      <c r="I8" s="113"/>
      <c r="J8" s="114"/>
      <c r="K8" s="115"/>
      <c r="L8" s="116"/>
      <c r="M8" s="117"/>
      <c r="N8" s="117"/>
      <c r="O8" s="117"/>
      <c r="P8" s="117"/>
      <c r="Q8" s="117"/>
      <c r="R8" s="79"/>
      <c r="S8" s="118" t="str">
        <f>IFERROR(VLOOKUP(B8,'Customer Details'!$A$7:$C$15,3,FALSE),"")</f>
        <v/>
      </c>
    </row>
    <row r="9" spans="1:19" ht="12" customHeight="1" x14ac:dyDescent="0.2">
      <c r="A9" s="24">
        <v>1241674</v>
      </c>
      <c r="B9" s="27" t="s">
        <v>4</v>
      </c>
      <c r="C9" s="202">
        <v>1241674</v>
      </c>
      <c r="D9" s="202" t="s">
        <v>644</v>
      </c>
      <c r="E9" s="27">
        <v>1</v>
      </c>
      <c r="G9" s="65">
        <v>433.43275499999999</v>
      </c>
      <c r="H9" s="58">
        <f>G9*1.1</f>
        <v>476.77603050000005</v>
      </c>
      <c r="I9" s="58">
        <f>IFERROR(G9*(1-S9),"")</f>
        <v>433.43275499999999</v>
      </c>
      <c r="J9" s="58">
        <f>IFERROR(I9*1.1,"")</f>
        <v>476.77603050000005</v>
      </c>
      <c r="L9" s="8" t="s">
        <v>69</v>
      </c>
      <c r="S9" s="21">
        <f>IFERROR(VLOOKUP(B9,'Customer Details'!$A$7:$C$15,3,FALSE),"")</f>
        <v>0</v>
      </c>
    </row>
    <row r="10" spans="1:19" ht="12" customHeight="1" x14ac:dyDescent="0.2">
      <c r="A10" s="3">
        <v>9028930</v>
      </c>
      <c r="B10" s="27" t="s">
        <v>10</v>
      </c>
      <c r="C10" s="203">
        <v>9028930</v>
      </c>
      <c r="D10" s="203" t="s">
        <v>648</v>
      </c>
      <c r="E10" s="27">
        <v>1</v>
      </c>
      <c r="G10" s="65">
        <v>86.686292932469996</v>
      </c>
      <c r="H10" s="58">
        <f>G10*1.1</f>
        <v>95.354922225717004</v>
      </c>
      <c r="I10" s="58">
        <f>IFERROR(G10*(1-S10),"")</f>
        <v>86.686292932469996</v>
      </c>
      <c r="J10" s="58">
        <f>IFERROR(I10*1.1,"")</f>
        <v>95.354922225717004</v>
      </c>
      <c r="K10" s="8" t="s">
        <v>69</v>
      </c>
      <c r="L10" s="8" t="s">
        <v>69</v>
      </c>
      <c r="S10" s="21">
        <f>IFERROR(VLOOKUP(B10,'Customer Details'!$A$7:$C$15,3,FALSE),"")</f>
        <v>0</v>
      </c>
    </row>
    <row r="11" spans="1:19" ht="12" customHeight="1" x14ac:dyDescent="0.2">
      <c r="A11" s="3">
        <v>9028922</v>
      </c>
      <c r="B11" s="27" t="s">
        <v>10</v>
      </c>
      <c r="C11" s="203">
        <v>9028922</v>
      </c>
      <c r="D11" s="203" t="s">
        <v>646</v>
      </c>
      <c r="E11" s="27">
        <v>1</v>
      </c>
      <c r="G11" s="65">
        <v>39.628019626271993</v>
      </c>
      <c r="H11" s="58">
        <f>G11*1.1</f>
        <v>43.590821588899196</v>
      </c>
      <c r="I11" s="58">
        <f>IFERROR(G11*(1-S11),"")</f>
        <v>39.628019626271993</v>
      </c>
      <c r="J11" s="58">
        <f>IFERROR(I11*1.1,"")</f>
        <v>43.590821588899196</v>
      </c>
      <c r="K11" s="8" t="s">
        <v>69</v>
      </c>
      <c r="L11" s="8" t="s">
        <v>69</v>
      </c>
      <c r="S11" s="21">
        <f>IFERROR(VLOOKUP(B11,'Customer Details'!$A$7:$C$15,3,FALSE),"")</f>
        <v>0</v>
      </c>
    </row>
    <row r="12" spans="1:19" s="190" customFormat="1" ht="24" customHeight="1" x14ac:dyDescent="0.2">
      <c r="A12" s="100"/>
      <c r="B12" s="78"/>
      <c r="C12" s="100" t="s">
        <v>645</v>
      </c>
      <c r="E12" s="79"/>
      <c r="F12" s="79"/>
      <c r="G12" s="113"/>
      <c r="H12" s="113"/>
      <c r="I12" s="113"/>
      <c r="J12" s="114"/>
      <c r="K12" s="115"/>
      <c r="L12" s="116"/>
      <c r="M12" s="117"/>
      <c r="N12" s="117"/>
      <c r="O12" s="117"/>
      <c r="P12" s="117"/>
      <c r="Q12" s="117"/>
      <c r="R12" s="79"/>
      <c r="S12" s="118" t="str">
        <f>IFERROR(VLOOKUP(B12,'Customer Details'!$A$7:$C$15,3,FALSE),"")</f>
        <v/>
      </c>
    </row>
    <row r="13" spans="1:19" ht="12" customHeight="1" x14ac:dyDescent="0.2">
      <c r="A13" s="24">
        <v>1241782</v>
      </c>
      <c r="B13" s="27" t="s">
        <v>4</v>
      </c>
      <c r="C13" s="202">
        <v>1241782</v>
      </c>
      <c r="D13" s="202" t="s">
        <v>645</v>
      </c>
      <c r="E13" s="27">
        <v>1</v>
      </c>
      <c r="G13" s="65">
        <v>386.647065</v>
      </c>
      <c r="H13" s="58">
        <f>G13*1.1</f>
        <v>425.31177150000002</v>
      </c>
      <c r="I13" s="58">
        <f>IFERROR(G13*(1-S13),"")</f>
        <v>386.647065</v>
      </c>
      <c r="J13" s="58">
        <f>IFERROR(I13*1.1,"")</f>
        <v>425.31177150000002</v>
      </c>
      <c r="L13" s="8" t="s">
        <v>69</v>
      </c>
      <c r="S13" s="21">
        <f>IFERROR(VLOOKUP(B13,'Customer Details'!$A$7:$C$15,3,FALSE),"")</f>
        <v>0</v>
      </c>
    </row>
    <row r="14" spans="1:19" ht="12" customHeight="1" x14ac:dyDescent="0.2">
      <c r="A14" s="3">
        <v>9028930</v>
      </c>
      <c r="B14" s="27" t="s">
        <v>10</v>
      </c>
      <c r="C14" s="203">
        <v>9028930</v>
      </c>
      <c r="D14" s="203" t="s">
        <v>648</v>
      </c>
      <c r="E14" s="27">
        <v>1</v>
      </c>
      <c r="G14" s="65">
        <v>86.686292932469996</v>
      </c>
      <c r="H14" s="58">
        <f>G14*1.1</f>
        <v>95.354922225717004</v>
      </c>
      <c r="I14" s="58">
        <f>IFERROR(G14*(1-S14),"")</f>
        <v>86.686292932469996</v>
      </c>
      <c r="J14" s="58">
        <f>IFERROR(I14*1.1,"")</f>
        <v>95.354922225717004</v>
      </c>
      <c r="K14" s="8" t="s">
        <v>69</v>
      </c>
      <c r="L14" s="8" t="s">
        <v>69</v>
      </c>
      <c r="S14" s="21">
        <f>IFERROR(VLOOKUP(B14,'Customer Details'!$A$7:$C$15,3,FALSE),"")</f>
        <v>0</v>
      </c>
    </row>
    <row r="15" spans="1:19" ht="12" customHeight="1" x14ac:dyDescent="0.2">
      <c r="A15" s="3">
        <v>9028922</v>
      </c>
      <c r="B15" s="27" t="s">
        <v>10</v>
      </c>
      <c r="C15" s="203">
        <v>9028922</v>
      </c>
      <c r="D15" s="203" t="s">
        <v>646</v>
      </c>
      <c r="E15" s="27">
        <v>1</v>
      </c>
      <c r="G15" s="65">
        <v>39.628019626271993</v>
      </c>
      <c r="H15" s="58">
        <f>G15*1.1</f>
        <v>43.590821588899196</v>
      </c>
      <c r="I15" s="58">
        <f>IFERROR(G15*(1-S15),"")</f>
        <v>39.628019626271993</v>
      </c>
      <c r="J15" s="58">
        <f>IFERROR(I15*1.1,"")</f>
        <v>43.590821588899196</v>
      </c>
      <c r="K15" s="8" t="s">
        <v>69</v>
      </c>
      <c r="L15" s="8" t="s">
        <v>69</v>
      </c>
      <c r="S15" s="21">
        <f>IFERROR(VLOOKUP(B15,'Customer Details'!$A$7:$C$15,3,FALSE),"")</f>
        <v>0</v>
      </c>
    </row>
    <row r="16" spans="1:19" s="97" customFormat="1" ht="12" customHeight="1" x14ac:dyDescent="0.2">
      <c r="B16" s="217"/>
      <c r="C16" s="218" t="s">
        <v>72</v>
      </c>
      <c r="D16" s="218"/>
      <c r="E16" s="217"/>
      <c r="F16" s="217"/>
      <c r="G16" s="119"/>
      <c r="H16" s="222"/>
      <c r="I16" s="222"/>
      <c r="J16" s="219"/>
      <c r="K16" s="221"/>
      <c r="L16" s="221"/>
      <c r="M16" s="216"/>
      <c r="N16" s="216"/>
      <c r="O16" s="216"/>
      <c r="P16" s="216"/>
      <c r="Q16" s="216"/>
      <c r="R16" s="217"/>
      <c r="S16" s="220"/>
    </row>
    <row r="17" spans="1:19" s="97" customFormat="1" ht="12" customHeight="1" x14ac:dyDescent="0.2">
      <c r="B17" s="217"/>
      <c r="C17" s="218"/>
      <c r="D17" s="218"/>
      <c r="E17" s="217"/>
      <c r="F17" s="217"/>
      <c r="G17" s="119"/>
      <c r="H17" s="222"/>
      <c r="I17" s="222"/>
      <c r="J17" s="219"/>
      <c r="K17" s="221"/>
      <c r="L17" s="221"/>
      <c r="M17" s="216"/>
      <c r="N17" s="216"/>
      <c r="O17" s="216"/>
      <c r="P17" s="216"/>
      <c r="Q17" s="216"/>
      <c r="R17" s="217"/>
      <c r="S17" s="220"/>
    </row>
    <row r="18" spans="1:19" ht="12" customHeight="1" x14ac:dyDescent="0.2">
      <c r="A18" s="24">
        <v>1241151</v>
      </c>
      <c r="B18" s="27" t="s">
        <v>4</v>
      </c>
      <c r="C18" s="24">
        <v>1241151</v>
      </c>
      <c r="D18" s="24" t="s">
        <v>73</v>
      </c>
      <c r="E18" s="27">
        <v>1</v>
      </c>
      <c r="G18" s="65">
        <v>314.45027828445001</v>
      </c>
      <c r="H18" s="58">
        <f>G18*1.1</f>
        <v>345.89530611289501</v>
      </c>
      <c r="I18" s="58">
        <f>IFERROR(G18*(1-S18),"")</f>
        <v>314.45027828445001</v>
      </c>
      <c r="J18" s="58">
        <f>IFERROR(I18*1.1,"")</f>
        <v>345.89530611289501</v>
      </c>
      <c r="K18" s="8" t="s">
        <v>69</v>
      </c>
      <c r="L18" s="8" t="s">
        <v>69</v>
      </c>
      <c r="S18" s="21">
        <f>IFERROR(VLOOKUP(B18,'Customer Details'!$A$7:$C$15,3,FALSE),"")</f>
        <v>0</v>
      </c>
    </row>
    <row r="19" spans="1:19" ht="12" customHeight="1" x14ac:dyDescent="0.2">
      <c r="A19" s="24">
        <v>9021131</v>
      </c>
      <c r="B19" s="27" t="s">
        <v>10</v>
      </c>
      <c r="C19" s="24">
        <v>9021131</v>
      </c>
      <c r="D19" s="24" t="s">
        <v>74</v>
      </c>
      <c r="G19" s="65">
        <v>7.0764320761199997</v>
      </c>
      <c r="H19" s="58">
        <f>G19*1.1</f>
        <v>7.7840752837320002</v>
      </c>
      <c r="I19" s="58">
        <f>IFERROR(G19*(1-S19),"")</f>
        <v>7.0764320761199997</v>
      </c>
      <c r="J19" s="58">
        <f>IFERROR(I19*1.1,"")</f>
        <v>7.7840752837320002</v>
      </c>
      <c r="K19" s="8" t="s">
        <v>69</v>
      </c>
      <c r="L19" s="8" t="s">
        <v>69</v>
      </c>
      <c r="S19" s="21">
        <f>IFERROR(VLOOKUP(B19,'Customer Details'!$A$7:$C$15,3,FALSE),"")</f>
        <v>0</v>
      </c>
    </row>
    <row r="20" spans="1:19" ht="12" customHeight="1" x14ac:dyDescent="0.2">
      <c r="A20" s="24">
        <v>9025165</v>
      </c>
      <c r="B20" s="27" t="s">
        <v>10</v>
      </c>
      <c r="C20" s="24">
        <v>9025165</v>
      </c>
      <c r="D20" s="24" t="s">
        <v>71</v>
      </c>
      <c r="E20" s="27">
        <v>1</v>
      </c>
      <c r="G20" s="65">
        <v>37.740971072639994</v>
      </c>
      <c r="H20" s="58">
        <f>G20*1.1</f>
        <v>41.515068179903999</v>
      </c>
      <c r="I20" s="28">
        <f>IFERROR(G20*(1-S20),"")</f>
        <v>37.740971072639994</v>
      </c>
      <c r="J20" s="28">
        <f>IFERROR(I20*1.1,"")</f>
        <v>41.515068179903999</v>
      </c>
      <c r="K20" s="8" t="s">
        <v>69</v>
      </c>
      <c r="L20" s="8" t="s">
        <v>69</v>
      </c>
      <c r="M20" s="60"/>
      <c r="N20" s="41"/>
      <c r="O20" s="41"/>
      <c r="P20" s="41"/>
      <c r="Q20" s="41"/>
      <c r="R20" s="41"/>
      <c r="S20" s="21">
        <f>IFERROR(VLOOKUP(B20,'Customer Details'!$A$7:$C$15,3,FALSE),"")</f>
        <v>0</v>
      </c>
    </row>
    <row r="21" spans="1:19" s="97" customFormat="1" ht="24" customHeight="1" x14ac:dyDescent="0.2">
      <c r="A21" s="77"/>
      <c r="B21" s="121"/>
      <c r="C21" s="77" t="s">
        <v>75</v>
      </c>
      <c r="D21" s="120"/>
      <c r="E21" s="121"/>
      <c r="F21" s="121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</row>
    <row r="22" spans="1:19" ht="12" customHeight="1" x14ac:dyDescent="0.2">
      <c r="A22" s="24">
        <v>1241163</v>
      </c>
      <c r="B22" s="27" t="s">
        <v>4</v>
      </c>
      <c r="C22" s="24">
        <v>1241163</v>
      </c>
      <c r="D22" s="24" t="s">
        <v>76</v>
      </c>
      <c r="E22" s="27">
        <v>1</v>
      </c>
      <c r="G22" s="65">
        <v>290.17319649999996</v>
      </c>
      <c r="H22" s="58">
        <f>G22*1.1</f>
        <v>319.19051615000001</v>
      </c>
      <c r="I22" s="58">
        <f>IFERROR(G22*(1-S22),"")</f>
        <v>290.17319649999996</v>
      </c>
      <c r="J22" s="58">
        <f>IFERROR(I22*1.1,"")</f>
        <v>319.19051615000001</v>
      </c>
      <c r="K22" s="8" t="s">
        <v>69</v>
      </c>
      <c r="L22" s="8" t="s">
        <v>69</v>
      </c>
      <c r="S22" s="21">
        <f>IFERROR(VLOOKUP(B22,'Customer Details'!$A$7:$C$15,3,FALSE),"")</f>
        <v>0</v>
      </c>
    </row>
    <row r="23" spans="1:19" ht="12" customHeight="1" x14ac:dyDescent="0.2">
      <c r="A23" s="24">
        <v>9021217</v>
      </c>
      <c r="B23" s="27" t="s">
        <v>10</v>
      </c>
      <c r="C23" s="24">
        <v>9021217</v>
      </c>
      <c r="D23" s="24" t="s">
        <v>70</v>
      </c>
      <c r="E23" s="27">
        <v>1</v>
      </c>
      <c r="G23" s="65">
        <v>82.556044999999997</v>
      </c>
      <c r="H23" s="58">
        <f>G23*1.1</f>
        <v>90.811649500000001</v>
      </c>
      <c r="I23" s="58">
        <f>IFERROR(G23*(1-S23),"")</f>
        <v>82.556044999999997</v>
      </c>
      <c r="J23" s="58">
        <f>IFERROR(I23*1.1,"")</f>
        <v>90.811649500000001</v>
      </c>
      <c r="K23" s="8" t="s">
        <v>69</v>
      </c>
      <c r="L23" s="8" t="s">
        <v>69</v>
      </c>
      <c r="S23" s="21">
        <f>IFERROR(VLOOKUP(B23,'Customer Details'!$A$7:$C$15,3,FALSE),"")</f>
        <v>0</v>
      </c>
    </row>
    <row r="24" spans="1:19" ht="12" customHeight="1" x14ac:dyDescent="0.2">
      <c r="A24" s="24">
        <v>9025165</v>
      </c>
      <c r="B24" s="27" t="s">
        <v>10</v>
      </c>
      <c r="C24" s="24">
        <v>9025165</v>
      </c>
      <c r="D24" s="24" t="s">
        <v>71</v>
      </c>
      <c r="E24" s="27">
        <v>1</v>
      </c>
      <c r="G24" s="65">
        <v>37.736831000000002</v>
      </c>
      <c r="H24" s="58">
        <f>G24*1.1</f>
        <v>41.510514100000009</v>
      </c>
      <c r="I24" s="58">
        <f>IFERROR(G24*(1-S24),"")</f>
        <v>37.736831000000002</v>
      </c>
      <c r="J24" s="58">
        <f>IFERROR(I24*1.1,"")</f>
        <v>41.510514100000009</v>
      </c>
      <c r="K24" s="8" t="s">
        <v>69</v>
      </c>
      <c r="L24" s="8" t="s">
        <v>69</v>
      </c>
      <c r="S24" s="21">
        <f>IFERROR(VLOOKUP(B24,'Customer Details'!$A$7:$C$15,3,FALSE),"")</f>
        <v>0</v>
      </c>
    </row>
    <row r="25" spans="1:19" s="97" customFormat="1" ht="24" customHeight="1" x14ac:dyDescent="0.2">
      <c r="A25" s="77"/>
      <c r="B25" s="121"/>
      <c r="C25" s="77" t="s">
        <v>77</v>
      </c>
      <c r="D25" s="120"/>
      <c r="E25" s="121"/>
      <c r="F25" s="121"/>
      <c r="G25" s="122"/>
      <c r="H25" s="122"/>
      <c r="I25" s="122"/>
      <c r="J25" s="122"/>
      <c r="K25" s="105"/>
      <c r="L25" s="105"/>
      <c r="M25" s="123"/>
      <c r="N25" s="123"/>
      <c r="O25" s="123"/>
      <c r="P25" s="123"/>
      <c r="Q25" s="123"/>
      <c r="R25" s="121"/>
      <c r="S25" s="121"/>
    </row>
    <row r="26" spans="1:19" ht="12" customHeight="1" x14ac:dyDescent="0.2">
      <c r="A26" s="24">
        <v>1240512</v>
      </c>
      <c r="B26" s="27" t="s">
        <v>4</v>
      </c>
      <c r="C26" s="24">
        <v>1240512</v>
      </c>
      <c r="D26" s="24" t="s">
        <v>78</v>
      </c>
      <c r="E26" s="27">
        <v>1</v>
      </c>
      <c r="G26" s="65">
        <v>407.9354961528</v>
      </c>
      <c r="H26" s="58">
        <f>G26*1.1</f>
        <v>448.72904576808003</v>
      </c>
      <c r="I26" s="58">
        <f>IFERROR(G26*(1-S26),"")</f>
        <v>407.9354961528</v>
      </c>
      <c r="J26" s="58">
        <f>IFERROR(I26*1.1,"")</f>
        <v>448.72904576808003</v>
      </c>
      <c r="K26" s="8" t="s">
        <v>69</v>
      </c>
      <c r="L26" s="8" t="s">
        <v>69</v>
      </c>
      <c r="S26" s="21">
        <f>IFERROR(VLOOKUP(B26,'Customer Details'!$A$7:$C$15,3,FALSE),"")</f>
        <v>0</v>
      </c>
    </row>
    <row r="27" spans="1:19" ht="12" customHeight="1" x14ac:dyDescent="0.2">
      <c r="A27" s="24">
        <v>9021131</v>
      </c>
      <c r="B27" s="27" t="s">
        <v>10</v>
      </c>
      <c r="C27" s="24">
        <v>9021131</v>
      </c>
      <c r="D27" s="24" t="s">
        <v>74</v>
      </c>
      <c r="E27" s="27">
        <v>1</v>
      </c>
      <c r="G27" s="65">
        <v>7.0764320761199997</v>
      </c>
      <c r="H27" s="58">
        <f>G27*1.1</f>
        <v>7.7840752837320002</v>
      </c>
      <c r="I27" s="58">
        <f>IFERROR(G27*(1-S27),"")</f>
        <v>7.0764320761199997</v>
      </c>
      <c r="J27" s="58">
        <f>IFERROR(I27*1.1,"")</f>
        <v>7.7840752837320002</v>
      </c>
      <c r="K27" s="8" t="s">
        <v>69</v>
      </c>
      <c r="L27" s="8" t="s">
        <v>69</v>
      </c>
      <c r="S27" s="21">
        <f>IFERROR(VLOOKUP(B27,'Customer Details'!$A$7:$C$15,3,FALSE),"")</f>
        <v>0</v>
      </c>
    </row>
    <row r="28" spans="1:19" s="44" customFormat="1" ht="12" customHeight="1" x14ac:dyDescent="0.2">
      <c r="A28" s="24">
        <v>9025165</v>
      </c>
      <c r="B28" s="27" t="s">
        <v>10</v>
      </c>
      <c r="C28" s="24">
        <v>9025165</v>
      </c>
      <c r="D28" s="24" t="s">
        <v>71</v>
      </c>
      <c r="E28" s="27">
        <v>1</v>
      </c>
      <c r="F28" s="27"/>
      <c r="G28" s="65">
        <v>37.740971072639994</v>
      </c>
      <c r="H28" s="58">
        <f>G28*1.1</f>
        <v>41.515068179903999</v>
      </c>
      <c r="I28" s="28">
        <f>IFERROR(G28*(1-S28),"")</f>
        <v>37.740971072639994</v>
      </c>
      <c r="J28" s="28">
        <f>IFERROR(I28*1.1,"")</f>
        <v>41.515068179903999</v>
      </c>
      <c r="K28" s="8" t="s">
        <v>69</v>
      </c>
      <c r="L28" s="8" t="s">
        <v>69</v>
      </c>
      <c r="M28" s="60"/>
      <c r="N28" s="41"/>
      <c r="O28" s="41"/>
      <c r="P28" s="41"/>
      <c r="Q28" s="41"/>
      <c r="R28" s="41"/>
      <c r="S28" s="21">
        <f>IFERROR(VLOOKUP(B28,'Customer Details'!$A$7:$C$15,3,FALSE),"")</f>
        <v>0</v>
      </c>
    </row>
    <row r="29" spans="1:19" s="97" customFormat="1" ht="24" customHeight="1" x14ac:dyDescent="0.2">
      <c r="A29" s="190"/>
      <c r="B29" s="189"/>
      <c r="C29" s="190" t="s">
        <v>630</v>
      </c>
      <c r="D29" s="120"/>
      <c r="E29" s="189"/>
      <c r="F29" s="189"/>
      <c r="G29" s="122"/>
      <c r="H29" s="122"/>
      <c r="I29" s="122"/>
      <c r="J29" s="122"/>
      <c r="K29" s="192"/>
      <c r="L29" s="192"/>
      <c r="M29" s="188"/>
      <c r="N29" s="188"/>
      <c r="O29" s="188"/>
      <c r="P29" s="188"/>
      <c r="Q29" s="188"/>
      <c r="R29" s="189"/>
      <c r="S29" s="189"/>
    </row>
    <row r="30" spans="1:19" s="44" customFormat="1" ht="12" customHeight="1" x14ac:dyDescent="0.2">
      <c r="A30" s="24">
        <v>1245938</v>
      </c>
      <c r="B30" s="27" t="s">
        <v>4</v>
      </c>
      <c r="C30" s="202">
        <v>1245938</v>
      </c>
      <c r="D30" s="202" t="s">
        <v>642</v>
      </c>
      <c r="E30" s="27">
        <v>1</v>
      </c>
      <c r="F30" s="27"/>
      <c r="G30" s="65">
        <v>428.32550000000003</v>
      </c>
      <c r="H30" s="58">
        <f>G30*1.1</f>
        <v>471.15805000000006</v>
      </c>
      <c r="I30" s="58">
        <f>IFERROR(G30*(1-S30),"")</f>
        <v>428.32550000000003</v>
      </c>
      <c r="J30" s="58">
        <f>IFERROR(I30*1.1,"")</f>
        <v>471.15805000000006</v>
      </c>
      <c r="K30" s="8" t="s">
        <v>69</v>
      </c>
      <c r="L30" s="8" t="s">
        <v>69</v>
      </c>
      <c r="M30" s="59"/>
      <c r="N30" s="59"/>
      <c r="O30" s="59"/>
      <c r="P30" s="59"/>
      <c r="Q30" s="59"/>
      <c r="R30" s="27"/>
      <c r="S30" s="21">
        <f>IFERROR(VLOOKUP(B30,'Customer Details'!$A$7:$C$15,3,FALSE),"")</f>
        <v>0</v>
      </c>
    </row>
    <row r="31" spans="1:19" s="44" customFormat="1" ht="12" customHeight="1" x14ac:dyDescent="0.2">
      <c r="A31" s="3">
        <v>9028565</v>
      </c>
      <c r="B31" s="27" t="s">
        <v>16</v>
      </c>
      <c r="C31" s="203">
        <v>9028565</v>
      </c>
      <c r="D31" s="203" t="s">
        <v>647</v>
      </c>
      <c r="E31" s="27">
        <v>1</v>
      </c>
      <c r="F31" s="27"/>
      <c r="G31" s="65">
        <v>6.2829999999999995</v>
      </c>
      <c r="H31" s="58">
        <f>G31*1.1</f>
        <v>6.9112999999999998</v>
      </c>
      <c r="I31" s="58">
        <f>IFERROR(G31*(1-S31),"")</f>
        <v>6.2829999999999995</v>
      </c>
      <c r="J31" s="58">
        <f>IFERROR(I31*1.1,"")</f>
        <v>6.9112999999999998</v>
      </c>
      <c r="K31" s="8" t="s">
        <v>69</v>
      </c>
      <c r="L31" s="8" t="s">
        <v>69</v>
      </c>
      <c r="M31" s="59"/>
      <c r="N31" s="59"/>
      <c r="O31" s="59"/>
      <c r="P31" s="59"/>
      <c r="Q31" s="59"/>
      <c r="R31" s="27"/>
      <c r="S31" s="21">
        <f>IFERROR(VLOOKUP(B31,'Customer Details'!$A$7:$C$15,3,FALSE),"")</f>
        <v>0</v>
      </c>
    </row>
    <row r="32" spans="1:19" s="44" customFormat="1" ht="12" customHeight="1" x14ac:dyDescent="0.2">
      <c r="A32" s="3">
        <v>9028922</v>
      </c>
      <c r="B32" s="27" t="s">
        <v>10</v>
      </c>
      <c r="C32" s="203">
        <v>9028922</v>
      </c>
      <c r="D32" s="203" t="s">
        <v>646</v>
      </c>
      <c r="E32" s="27">
        <v>1</v>
      </c>
      <c r="F32" s="27"/>
      <c r="G32" s="65">
        <v>39.628019626271993</v>
      </c>
      <c r="H32" s="58">
        <f>G32*1.1</f>
        <v>43.590821588899196</v>
      </c>
      <c r="I32" s="28">
        <f>IFERROR(G32*(1-S32),"")</f>
        <v>39.628019626271993</v>
      </c>
      <c r="J32" s="28">
        <f>IFERROR(I32*1.1,"")</f>
        <v>43.590821588899196</v>
      </c>
      <c r="K32" s="8" t="s">
        <v>69</v>
      </c>
      <c r="L32" s="8" t="s">
        <v>69</v>
      </c>
      <c r="M32" s="60"/>
      <c r="N32" s="41"/>
      <c r="O32" s="41"/>
      <c r="P32" s="41"/>
      <c r="Q32" s="41"/>
      <c r="R32" s="41"/>
      <c r="S32" s="21">
        <f>IFERROR(VLOOKUP(B32,'Customer Details'!$A$7:$C$15,3,FALSE),"")</f>
        <v>0</v>
      </c>
    </row>
    <row r="33" spans="1:19" s="97" customFormat="1" ht="24" customHeight="1" x14ac:dyDescent="0.2">
      <c r="A33" s="190"/>
      <c r="B33" s="189"/>
      <c r="C33" s="190" t="s">
        <v>631</v>
      </c>
      <c r="D33" s="120"/>
      <c r="E33" s="189"/>
      <c r="F33" s="189"/>
      <c r="G33" s="122"/>
      <c r="H33" s="122"/>
      <c r="I33" s="122"/>
      <c r="J33" s="122"/>
      <c r="K33" s="192"/>
      <c r="L33" s="192"/>
      <c r="M33" s="188"/>
      <c r="N33" s="188"/>
      <c r="O33" s="188"/>
      <c r="P33" s="188"/>
      <c r="Q33" s="188"/>
      <c r="R33" s="189"/>
      <c r="S33" s="189"/>
    </row>
    <row r="34" spans="1:19" s="44" customFormat="1" ht="12" customHeight="1" x14ac:dyDescent="0.2">
      <c r="A34" s="24">
        <v>1245937</v>
      </c>
      <c r="B34" s="27" t="s">
        <v>4</v>
      </c>
      <c r="C34" s="202">
        <v>1245937</v>
      </c>
      <c r="D34" s="202" t="s">
        <v>643</v>
      </c>
      <c r="E34" s="27">
        <v>1</v>
      </c>
      <c r="F34" s="27"/>
      <c r="G34" s="65">
        <v>304.68018000000006</v>
      </c>
      <c r="H34" s="58">
        <f>G34*1.1</f>
        <v>335.14819800000009</v>
      </c>
      <c r="I34" s="58">
        <f>IFERROR(G34*(1-S34),"")</f>
        <v>304.68018000000006</v>
      </c>
      <c r="J34" s="58">
        <f>IFERROR(I34*1.1,"")</f>
        <v>335.14819800000009</v>
      </c>
      <c r="K34" s="8" t="s">
        <v>69</v>
      </c>
      <c r="L34" s="8" t="s">
        <v>69</v>
      </c>
      <c r="M34" s="59"/>
      <c r="N34" s="59"/>
      <c r="O34" s="59"/>
      <c r="P34" s="59"/>
      <c r="Q34" s="59"/>
      <c r="R34" s="27"/>
      <c r="S34" s="21">
        <f>IFERROR(VLOOKUP(B34,'Customer Details'!$A$7:$C$15,3,FALSE),"")</f>
        <v>0</v>
      </c>
    </row>
    <row r="35" spans="1:19" s="44" customFormat="1" ht="12" customHeight="1" x14ac:dyDescent="0.2">
      <c r="A35" s="3">
        <v>9028930</v>
      </c>
      <c r="B35" s="27" t="s">
        <v>10</v>
      </c>
      <c r="C35" s="203">
        <v>9028930</v>
      </c>
      <c r="D35" s="203" t="s">
        <v>648</v>
      </c>
      <c r="E35" s="27">
        <v>1</v>
      </c>
      <c r="F35" s="27"/>
      <c r="G35" s="65">
        <v>86.686292932469996</v>
      </c>
      <c r="H35" s="58">
        <f>G35*1.1</f>
        <v>95.354922225717004</v>
      </c>
      <c r="I35" s="58">
        <f>IFERROR(G35*(1-S35),"")</f>
        <v>86.686292932469996</v>
      </c>
      <c r="J35" s="58">
        <f>IFERROR(I35*1.1,"")</f>
        <v>95.354922225717004</v>
      </c>
      <c r="K35" s="8" t="s">
        <v>69</v>
      </c>
      <c r="L35" s="8" t="s">
        <v>69</v>
      </c>
      <c r="M35" s="59"/>
      <c r="N35" s="59"/>
      <c r="O35" s="59"/>
      <c r="P35" s="59"/>
      <c r="Q35" s="59"/>
      <c r="R35" s="27"/>
      <c r="S35" s="21">
        <f>IFERROR(VLOOKUP(B35,'Customer Details'!$A$7:$C$15,3,FALSE),"")</f>
        <v>0</v>
      </c>
    </row>
    <row r="36" spans="1:19" s="44" customFormat="1" ht="12" customHeight="1" x14ac:dyDescent="0.2">
      <c r="A36" s="3">
        <v>9028922</v>
      </c>
      <c r="B36" s="27" t="s">
        <v>10</v>
      </c>
      <c r="C36" s="203">
        <v>9028922</v>
      </c>
      <c r="D36" s="203" t="s">
        <v>646</v>
      </c>
      <c r="E36" s="27">
        <v>1</v>
      </c>
      <c r="F36" s="27"/>
      <c r="G36" s="65">
        <v>39.628019626271993</v>
      </c>
      <c r="H36" s="58">
        <f>G36*1.1</f>
        <v>43.590821588899196</v>
      </c>
      <c r="I36" s="28">
        <f>IFERROR(G36*(1-S36),"")</f>
        <v>39.628019626271993</v>
      </c>
      <c r="J36" s="28">
        <f>IFERROR(I36*1.1,"")</f>
        <v>43.590821588899196</v>
      </c>
      <c r="K36" s="8" t="s">
        <v>69</v>
      </c>
      <c r="L36" s="8" t="s">
        <v>69</v>
      </c>
      <c r="M36" s="60"/>
      <c r="N36" s="41"/>
      <c r="O36" s="41"/>
      <c r="P36" s="41"/>
      <c r="Q36" s="41"/>
      <c r="R36" s="41"/>
      <c r="S36" s="21">
        <f>IFERROR(VLOOKUP(B36,'Customer Details'!$A$7:$C$15,3,FALSE),"")</f>
        <v>0</v>
      </c>
    </row>
    <row r="37" spans="1:19" s="97" customFormat="1" ht="24" customHeight="1" x14ac:dyDescent="0.2">
      <c r="A37" s="77"/>
      <c r="B37" s="121"/>
      <c r="C37" s="77" t="s">
        <v>79</v>
      </c>
      <c r="D37" s="120"/>
      <c r="E37" s="121"/>
      <c r="F37" s="121"/>
      <c r="G37" s="122"/>
      <c r="H37" s="122"/>
      <c r="I37" s="122"/>
      <c r="J37" s="122"/>
      <c r="K37" s="105"/>
      <c r="L37" s="105"/>
      <c r="M37" s="123"/>
      <c r="N37" s="123"/>
      <c r="O37" s="123"/>
      <c r="P37" s="123"/>
      <c r="Q37" s="123"/>
      <c r="R37" s="121"/>
      <c r="S37" s="121"/>
    </row>
    <row r="38" spans="1:19" s="44" customFormat="1" ht="12" customHeight="1" x14ac:dyDescent="0.2">
      <c r="A38" s="24">
        <v>1240486</v>
      </c>
      <c r="B38" s="27" t="s">
        <v>4</v>
      </c>
      <c r="C38" s="24">
        <v>1240486</v>
      </c>
      <c r="D38" s="24" t="s">
        <v>80</v>
      </c>
      <c r="E38" s="27">
        <v>1</v>
      </c>
      <c r="F38" s="27"/>
      <c r="G38" s="65">
        <v>678.77</v>
      </c>
      <c r="H38" s="58">
        <f>G38*1.1</f>
        <v>746.64700000000005</v>
      </c>
      <c r="I38" s="58">
        <f>IFERROR(G38*(1-S38),"")</f>
        <v>678.77</v>
      </c>
      <c r="J38" s="58">
        <f>IFERROR(I38*1.1,"")</f>
        <v>746.64700000000005</v>
      </c>
      <c r="K38" s="8" t="s">
        <v>69</v>
      </c>
      <c r="L38" s="8" t="s">
        <v>69</v>
      </c>
      <c r="M38" s="60"/>
      <c r="N38" s="41"/>
      <c r="O38" s="41"/>
      <c r="P38" s="41"/>
      <c r="Q38" s="41"/>
      <c r="R38" s="41"/>
      <c r="S38" s="21">
        <f>IFERROR(VLOOKUP(B38,'Customer Details'!$A$7:$C$15,3,FALSE),"")</f>
        <v>0</v>
      </c>
    </row>
    <row r="39" spans="1:19" s="44" customFormat="1" ht="12" customHeight="1" x14ac:dyDescent="0.2">
      <c r="A39" s="24">
        <v>9021131</v>
      </c>
      <c r="B39" s="27" t="s">
        <v>10</v>
      </c>
      <c r="C39" s="24">
        <v>9021131</v>
      </c>
      <c r="D39" s="24" t="s">
        <v>74</v>
      </c>
      <c r="E39" s="27">
        <v>1</v>
      </c>
      <c r="F39" s="27"/>
      <c r="G39" s="65">
        <v>7.0764320761199997</v>
      </c>
      <c r="H39" s="58">
        <f>G39*1.1</f>
        <v>7.7840752837320002</v>
      </c>
      <c r="I39" s="58">
        <f>IFERROR(G39*(1-S39),"")</f>
        <v>7.0764320761199997</v>
      </c>
      <c r="J39" s="58">
        <f>IFERROR(I39*1.1,"")</f>
        <v>7.7840752837320002</v>
      </c>
      <c r="K39" s="8" t="s">
        <v>69</v>
      </c>
      <c r="L39" s="8" t="s">
        <v>69</v>
      </c>
      <c r="M39" s="59"/>
      <c r="N39" s="59"/>
      <c r="O39" s="59"/>
      <c r="P39" s="59"/>
      <c r="Q39" s="59"/>
      <c r="R39" s="27"/>
      <c r="S39" s="21">
        <f>IFERROR(VLOOKUP(B39,'Customer Details'!$A$7:$C$15,3,FALSE),"")</f>
        <v>0</v>
      </c>
    </row>
    <row r="40" spans="1:19" s="44" customFormat="1" ht="12" customHeight="1" x14ac:dyDescent="0.2">
      <c r="A40" s="24">
        <v>9025165</v>
      </c>
      <c r="B40" s="27" t="s">
        <v>10</v>
      </c>
      <c r="C40" s="24">
        <v>9025165</v>
      </c>
      <c r="D40" s="24" t="s">
        <v>71</v>
      </c>
      <c r="E40" s="27">
        <v>1</v>
      </c>
      <c r="F40" s="27"/>
      <c r="G40" s="65">
        <v>37.740971072639994</v>
      </c>
      <c r="H40" s="58">
        <f>G40*1.1</f>
        <v>41.515068179903999</v>
      </c>
      <c r="I40" s="28">
        <f>IFERROR(G40*(1-S40),"")</f>
        <v>37.740971072639994</v>
      </c>
      <c r="J40" s="28">
        <f>IFERROR(I40*1.1,"")</f>
        <v>41.515068179903999</v>
      </c>
      <c r="K40" s="8" t="s">
        <v>69</v>
      </c>
      <c r="L40" s="8" t="s">
        <v>69</v>
      </c>
      <c r="M40" s="60"/>
      <c r="N40" s="41"/>
      <c r="O40" s="41"/>
      <c r="P40" s="41"/>
      <c r="Q40" s="41"/>
      <c r="R40" s="41"/>
      <c r="S40" s="21">
        <f>IFERROR(VLOOKUP(B40,'Customer Details'!$A$7:$C$15,3,FALSE),"")</f>
        <v>0</v>
      </c>
    </row>
    <row r="41" spans="1:19" s="97" customFormat="1" ht="24" customHeight="1" x14ac:dyDescent="0.2">
      <c r="A41" s="190"/>
      <c r="B41" s="189"/>
      <c r="C41" s="190" t="s">
        <v>632</v>
      </c>
      <c r="D41" s="120"/>
      <c r="E41" s="189"/>
      <c r="F41" s="189"/>
      <c r="G41" s="122"/>
      <c r="H41" s="122"/>
      <c r="I41" s="122"/>
      <c r="J41" s="122"/>
      <c r="K41" s="192"/>
      <c r="L41" s="192"/>
      <c r="M41" s="188"/>
      <c r="N41" s="188"/>
      <c r="O41" s="188"/>
      <c r="P41" s="188"/>
      <c r="Q41" s="188"/>
      <c r="R41" s="189"/>
      <c r="S41" s="189"/>
    </row>
    <row r="42" spans="1:19" s="44" customFormat="1" ht="12" customHeight="1" x14ac:dyDescent="0.2">
      <c r="A42" s="24">
        <v>1245992</v>
      </c>
      <c r="B42" s="27" t="s">
        <v>4</v>
      </c>
      <c r="C42" s="202">
        <v>1245992</v>
      </c>
      <c r="D42" s="24" t="s">
        <v>649</v>
      </c>
      <c r="E42" s="27"/>
      <c r="F42" s="27"/>
      <c r="G42" s="65">
        <v>712.70850000000007</v>
      </c>
      <c r="H42" s="58">
        <f>G42*1.1</f>
        <v>783.97935000000018</v>
      </c>
      <c r="I42" s="58">
        <f>IFERROR(G42*(1-S42),"")</f>
        <v>712.70850000000007</v>
      </c>
      <c r="J42" s="58">
        <f>IFERROR(I42*1.1,"")</f>
        <v>783.97935000000018</v>
      </c>
      <c r="K42" s="8" t="s">
        <v>69</v>
      </c>
      <c r="L42" s="8" t="s">
        <v>69</v>
      </c>
      <c r="M42" s="59"/>
      <c r="N42" s="59"/>
      <c r="O42" s="59"/>
      <c r="P42" s="59"/>
      <c r="Q42" s="59"/>
      <c r="R42" s="27"/>
      <c r="S42" s="21">
        <f>IFERROR(VLOOKUP(B42,'Customer Details'!$A$7:$C$15,3,FALSE),"")</f>
        <v>0</v>
      </c>
    </row>
    <row r="43" spans="1:19" s="44" customFormat="1" ht="12" customHeight="1" x14ac:dyDescent="0.2">
      <c r="A43" s="3">
        <v>9028565</v>
      </c>
      <c r="B43" s="27" t="s">
        <v>16</v>
      </c>
      <c r="C43" s="203">
        <v>9028565</v>
      </c>
      <c r="D43" s="3" t="s">
        <v>647</v>
      </c>
      <c r="E43" s="27">
        <v>1</v>
      </c>
      <c r="F43" s="27"/>
      <c r="G43" s="65">
        <v>6.2829999999999995</v>
      </c>
      <c r="H43" s="58">
        <f>G43*1.1</f>
        <v>6.9112999999999998</v>
      </c>
      <c r="I43" s="58">
        <f>IFERROR(G43*(1-S43),"")</f>
        <v>6.2829999999999995</v>
      </c>
      <c r="J43" s="58">
        <f>IFERROR(I43*1.1,"")</f>
        <v>6.9112999999999998</v>
      </c>
      <c r="K43" s="8" t="s">
        <v>69</v>
      </c>
      <c r="L43" s="8" t="s">
        <v>69</v>
      </c>
      <c r="M43" s="59"/>
      <c r="N43" s="59"/>
      <c r="O43" s="59"/>
      <c r="P43" s="59"/>
      <c r="Q43" s="59"/>
      <c r="R43" s="27"/>
      <c r="S43" s="21">
        <f>IFERROR(VLOOKUP(B43,'Customer Details'!$A$7:$C$15,3,FALSE),"")</f>
        <v>0</v>
      </c>
    </row>
    <row r="44" spans="1:19" s="44" customFormat="1" ht="12" customHeight="1" x14ac:dyDescent="0.2">
      <c r="A44" s="3">
        <v>9028922</v>
      </c>
      <c r="B44" s="27" t="s">
        <v>10</v>
      </c>
      <c r="C44" s="203">
        <v>9028922</v>
      </c>
      <c r="D44" s="3" t="s">
        <v>646</v>
      </c>
      <c r="E44" s="27">
        <v>1</v>
      </c>
      <c r="F44" s="27"/>
      <c r="G44" s="65">
        <v>39.628019626271993</v>
      </c>
      <c r="H44" s="58">
        <f>G44*1.1</f>
        <v>43.590821588899196</v>
      </c>
      <c r="I44" s="28">
        <f>IFERROR(G44*(1-S44),"")</f>
        <v>39.628019626271993</v>
      </c>
      <c r="J44" s="28">
        <f>IFERROR(I44*1.1,"")</f>
        <v>43.590821588899196</v>
      </c>
      <c r="K44" s="8" t="s">
        <v>69</v>
      </c>
      <c r="L44" s="8" t="s">
        <v>69</v>
      </c>
      <c r="M44" s="60"/>
      <c r="N44" s="41"/>
      <c r="O44" s="41"/>
      <c r="P44" s="41"/>
      <c r="Q44" s="41"/>
      <c r="R44" s="41"/>
      <c r="S44" s="21">
        <f>IFERROR(VLOOKUP(B44,'Customer Details'!$A$7:$C$15,3,FALSE),"")</f>
        <v>0</v>
      </c>
    </row>
    <row r="45" spans="1:19" s="77" customFormat="1" ht="24" customHeight="1" x14ac:dyDescent="0.2">
      <c r="A45" s="100"/>
      <c r="B45" s="78"/>
      <c r="C45" s="100" t="s">
        <v>81</v>
      </c>
      <c r="E45" s="79"/>
      <c r="F45" s="79"/>
      <c r="G45" s="114"/>
      <c r="H45" s="114"/>
      <c r="I45" s="114"/>
      <c r="J45" s="114"/>
      <c r="K45" s="115"/>
      <c r="L45" s="116"/>
      <c r="M45" s="115"/>
      <c r="N45" s="115"/>
      <c r="O45" s="115"/>
      <c r="P45" s="115"/>
      <c r="Q45" s="115"/>
      <c r="R45" s="124"/>
      <c r="S45" s="125" t="str">
        <f>IFERROR(VLOOKUP(B45,'Customer Details'!$A$7:$C$15,3,FALSE),"")</f>
        <v/>
      </c>
    </row>
    <row r="46" spans="1:19" ht="12" customHeight="1" x14ac:dyDescent="0.2">
      <c r="A46" s="24">
        <v>1001547</v>
      </c>
      <c r="B46" s="27" t="s">
        <v>4</v>
      </c>
      <c r="C46" s="24">
        <v>1001547</v>
      </c>
      <c r="D46" s="24" t="s">
        <v>82</v>
      </c>
      <c r="E46" s="27">
        <v>1</v>
      </c>
      <c r="G46" s="65">
        <v>396.60395459299991</v>
      </c>
      <c r="H46" s="58">
        <f t="shared" ref="H46:H51" si="0">G46*1.1</f>
        <v>436.26435005229996</v>
      </c>
      <c r="I46" s="58">
        <f t="shared" ref="I46:I51" si="1">IFERROR(G46*(1-S46),"")</f>
        <v>396.60395459299991</v>
      </c>
      <c r="J46" s="58">
        <f t="shared" ref="J46:J51" si="2">IFERROR(I46*1.1,"")</f>
        <v>436.26435005229996</v>
      </c>
      <c r="K46" s="8" t="s">
        <v>69</v>
      </c>
      <c r="L46" s="8" t="s">
        <v>69</v>
      </c>
      <c r="S46" s="21">
        <f>IFERROR(VLOOKUP(B46,'Customer Details'!$A$7:$C$15,3,FALSE),"")</f>
        <v>0</v>
      </c>
    </row>
    <row r="47" spans="1:19" ht="12" customHeight="1" x14ac:dyDescent="0.2">
      <c r="A47" s="24">
        <v>1002089</v>
      </c>
      <c r="B47" s="27" t="s">
        <v>4</v>
      </c>
      <c r="C47" s="24">
        <v>1002089</v>
      </c>
      <c r="D47" s="24" t="s">
        <v>83</v>
      </c>
      <c r="E47" s="27">
        <v>1</v>
      </c>
      <c r="G47" s="65">
        <v>455.57422189399989</v>
      </c>
      <c r="H47" s="58">
        <f t="shared" si="0"/>
        <v>501.13164408339992</v>
      </c>
      <c r="I47" s="58">
        <f t="shared" si="1"/>
        <v>455.57422189399989</v>
      </c>
      <c r="J47" s="58">
        <f t="shared" si="2"/>
        <v>501.13164408339992</v>
      </c>
      <c r="K47" s="8" t="s">
        <v>69</v>
      </c>
      <c r="L47" s="8" t="s">
        <v>69</v>
      </c>
      <c r="S47" s="21">
        <f>IFERROR(VLOOKUP(B47,'Customer Details'!$A$7:$C$15,3,FALSE),"")</f>
        <v>0</v>
      </c>
    </row>
    <row r="48" spans="1:19" ht="12" customHeight="1" x14ac:dyDescent="0.2">
      <c r="A48" s="24">
        <v>1001550</v>
      </c>
      <c r="B48" s="27" t="s">
        <v>4</v>
      </c>
      <c r="C48" s="24">
        <v>1001550</v>
      </c>
      <c r="D48" s="24" t="s">
        <v>84</v>
      </c>
      <c r="E48" s="27">
        <v>1</v>
      </c>
      <c r="G48" s="65">
        <v>444.01142438399995</v>
      </c>
      <c r="H48" s="58">
        <f t="shared" si="0"/>
        <v>488.41256682239998</v>
      </c>
      <c r="I48" s="58">
        <f t="shared" si="1"/>
        <v>444.01142438399995</v>
      </c>
      <c r="J48" s="58">
        <f t="shared" si="2"/>
        <v>488.41256682239998</v>
      </c>
      <c r="K48" s="8" t="s">
        <v>69</v>
      </c>
      <c r="L48" s="8" t="s">
        <v>69</v>
      </c>
      <c r="S48" s="21">
        <f>IFERROR(VLOOKUP(B48,'Customer Details'!$A$7:$C$15,3,FALSE),"")</f>
        <v>0</v>
      </c>
    </row>
    <row r="49" spans="1:19" ht="12" customHeight="1" x14ac:dyDescent="0.2">
      <c r="A49" s="24">
        <v>1002090</v>
      </c>
      <c r="B49" s="27" t="s">
        <v>4</v>
      </c>
      <c r="C49" s="24">
        <v>1002090</v>
      </c>
      <c r="D49" s="24" t="s">
        <v>85</v>
      </c>
      <c r="E49" s="27">
        <v>1</v>
      </c>
      <c r="G49" s="65">
        <v>504.13797143599999</v>
      </c>
      <c r="H49" s="58">
        <f t="shared" si="0"/>
        <v>554.55176857959998</v>
      </c>
      <c r="I49" s="58">
        <f t="shared" si="1"/>
        <v>504.13797143599999</v>
      </c>
      <c r="J49" s="58">
        <f t="shared" si="2"/>
        <v>554.55176857959998</v>
      </c>
      <c r="K49" s="8" t="s">
        <v>69</v>
      </c>
      <c r="L49" s="8" t="s">
        <v>69</v>
      </c>
      <c r="S49" s="21">
        <f>IFERROR(VLOOKUP(B49,'Customer Details'!$A$7:$C$15,3,FALSE),"")</f>
        <v>0</v>
      </c>
    </row>
    <row r="50" spans="1:19" ht="12" customHeight="1" x14ac:dyDescent="0.2">
      <c r="A50" s="24">
        <v>1001551</v>
      </c>
      <c r="B50" s="27" t="s">
        <v>4</v>
      </c>
      <c r="C50" s="24">
        <v>1001551</v>
      </c>
      <c r="D50" s="24" t="s">
        <v>86</v>
      </c>
      <c r="E50" s="27">
        <v>1</v>
      </c>
      <c r="G50" s="65">
        <v>468.293299155</v>
      </c>
      <c r="H50" s="58">
        <f t="shared" si="0"/>
        <v>515.12262907050001</v>
      </c>
      <c r="I50" s="58">
        <f t="shared" si="1"/>
        <v>468.293299155</v>
      </c>
      <c r="J50" s="58">
        <f t="shared" si="2"/>
        <v>515.12262907050001</v>
      </c>
      <c r="K50" s="8" t="s">
        <v>69</v>
      </c>
      <c r="L50" s="8" t="s">
        <v>69</v>
      </c>
      <c r="S50" s="21">
        <f>IFERROR(VLOOKUP(B50,'Customer Details'!$A$7:$C$15,3,FALSE),"")</f>
        <v>0</v>
      </c>
    </row>
    <row r="51" spans="1:19" ht="12" customHeight="1" x14ac:dyDescent="0.2">
      <c r="A51" s="24">
        <v>1002156</v>
      </c>
      <c r="B51" s="27" t="s">
        <v>4</v>
      </c>
      <c r="C51" s="24">
        <v>1002156</v>
      </c>
      <c r="D51" s="24" t="s">
        <v>87</v>
      </c>
      <c r="E51" s="27">
        <v>1</v>
      </c>
      <c r="G51" s="65">
        <v>528.41984620699986</v>
      </c>
      <c r="H51" s="58">
        <f t="shared" si="0"/>
        <v>581.2618308276999</v>
      </c>
      <c r="I51" s="58">
        <f t="shared" si="1"/>
        <v>528.41984620699986</v>
      </c>
      <c r="J51" s="58">
        <f t="shared" si="2"/>
        <v>581.2618308276999</v>
      </c>
      <c r="K51" s="8" t="s">
        <v>69</v>
      </c>
      <c r="L51" s="8" t="s">
        <v>69</v>
      </c>
      <c r="S51" s="21">
        <f>IFERROR(VLOOKUP(B51,'Customer Details'!$A$7:$C$15,3,FALSE),"")</f>
        <v>0</v>
      </c>
    </row>
    <row r="52" spans="1:19" s="77" customFormat="1" ht="24" customHeight="1" x14ac:dyDescent="0.2">
      <c r="A52" s="100"/>
      <c r="B52" s="78"/>
      <c r="C52" s="100" t="s">
        <v>88</v>
      </c>
      <c r="E52" s="79"/>
      <c r="F52" s="79"/>
      <c r="G52" s="114"/>
      <c r="H52" s="114"/>
      <c r="I52" s="114"/>
      <c r="J52" s="114"/>
      <c r="K52" s="115"/>
      <c r="L52" s="116"/>
      <c r="M52" s="115"/>
      <c r="N52" s="115"/>
      <c r="O52" s="115"/>
      <c r="P52" s="115"/>
      <c r="Q52" s="115"/>
      <c r="R52" s="124"/>
      <c r="S52" s="125" t="str">
        <f>IFERROR(VLOOKUP(B52,'Customer Details'!$A$7:$C$15,3,FALSE),"")</f>
        <v/>
      </c>
    </row>
    <row r="53" spans="1:19" ht="12" customHeight="1" x14ac:dyDescent="0.2">
      <c r="A53" s="24">
        <v>1001573</v>
      </c>
      <c r="B53" s="27" t="s">
        <v>4</v>
      </c>
      <c r="C53" s="24">
        <v>1001573</v>
      </c>
      <c r="D53" s="24" t="s">
        <v>89</v>
      </c>
      <c r="E53" s="27">
        <v>1</v>
      </c>
      <c r="G53" s="65">
        <v>468.293299155</v>
      </c>
      <c r="H53" s="58">
        <f t="shared" ref="H53:H58" si="3">G53*1.1</f>
        <v>515.12262907050001</v>
      </c>
      <c r="I53" s="58">
        <f t="shared" ref="I53:I58" si="4">IFERROR(G53*(1-S53),"")</f>
        <v>468.293299155</v>
      </c>
      <c r="J53" s="58">
        <f t="shared" ref="J53:J58" si="5">IFERROR(I53*1.1,"")</f>
        <v>515.12262907050001</v>
      </c>
      <c r="K53" s="8" t="s">
        <v>69</v>
      </c>
      <c r="L53" s="8" t="s">
        <v>69</v>
      </c>
      <c r="S53" s="21">
        <f>IFERROR(VLOOKUP(B53,'Customer Details'!$A$7:$C$15,3,FALSE),"")</f>
        <v>0</v>
      </c>
    </row>
    <row r="54" spans="1:19" ht="12" customHeight="1" x14ac:dyDescent="0.2">
      <c r="A54" s="24">
        <v>1002091</v>
      </c>
      <c r="B54" s="27" t="s">
        <v>4</v>
      </c>
      <c r="C54" s="24">
        <v>1002091</v>
      </c>
      <c r="D54" s="24" t="s">
        <v>90</v>
      </c>
      <c r="E54" s="27">
        <v>1</v>
      </c>
      <c r="G54" s="65">
        <v>528.41984620699986</v>
      </c>
      <c r="H54" s="58">
        <f t="shared" si="3"/>
        <v>581.2618308276999</v>
      </c>
      <c r="I54" s="58">
        <f t="shared" si="4"/>
        <v>528.41984620699986</v>
      </c>
      <c r="J54" s="58">
        <f t="shared" si="5"/>
        <v>581.2618308276999</v>
      </c>
      <c r="K54" s="8" t="s">
        <v>69</v>
      </c>
      <c r="L54" s="8" t="s">
        <v>69</v>
      </c>
      <c r="S54" s="21">
        <f>IFERROR(VLOOKUP(B54,'Customer Details'!$A$7:$C$15,3,FALSE),"")</f>
        <v>0</v>
      </c>
    </row>
    <row r="55" spans="1:19" ht="12" customHeight="1" x14ac:dyDescent="0.2">
      <c r="A55" s="24">
        <v>1001577</v>
      </c>
      <c r="B55" s="27" t="s">
        <v>4</v>
      </c>
      <c r="C55" s="24">
        <v>1001577</v>
      </c>
      <c r="D55" s="24" t="s">
        <v>91</v>
      </c>
      <c r="E55" s="27">
        <v>1</v>
      </c>
      <c r="G55" s="65">
        <v>588.54639325900007</v>
      </c>
      <c r="H55" s="58">
        <f t="shared" si="3"/>
        <v>647.40103258490012</v>
      </c>
      <c r="I55" s="58">
        <f t="shared" si="4"/>
        <v>588.54639325900007</v>
      </c>
      <c r="J55" s="58">
        <f t="shared" si="5"/>
        <v>647.40103258490012</v>
      </c>
      <c r="K55" s="8" t="s">
        <v>69</v>
      </c>
      <c r="L55" s="8" t="s">
        <v>69</v>
      </c>
      <c r="S55" s="21">
        <f>IFERROR(VLOOKUP(B55,'Customer Details'!$A$7:$C$15,3,FALSE),"")</f>
        <v>0</v>
      </c>
    </row>
    <row r="56" spans="1:19" ht="12" customHeight="1" x14ac:dyDescent="0.2">
      <c r="A56" s="24">
        <v>1002092</v>
      </c>
      <c r="B56" s="27" t="s">
        <v>4</v>
      </c>
      <c r="C56" s="24">
        <v>1002092</v>
      </c>
      <c r="D56" s="24" t="s">
        <v>92</v>
      </c>
      <c r="E56" s="27">
        <v>1</v>
      </c>
      <c r="G56" s="65">
        <v>648.67294031099993</v>
      </c>
      <c r="H56" s="58">
        <f t="shared" si="3"/>
        <v>713.54023434210001</v>
      </c>
      <c r="I56" s="58">
        <f t="shared" si="4"/>
        <v>648.67294031099993</v>
      </c>
      <c r="J56" s="58">
        <f t="shared" si="5"/>
        <v>713.54023434210001</v>
      </c>
      <c r="K56" s="8" t="s">
        <v>69</v>
      </c>
      <c r="L56" s="8" t="s">
        <v>69</v>
      </c>
      <c r="S56" s="21">
        <f>IFERROR(VLOOKUP(B56,'Customer Details'!$A$7:$C$15,3,FALSE),"")</f>
        <v>0</v>
      </c>
    </row>
    <row r="57" spans="1:19" ht="12" customHeight="1" x14ac:dyDescent="0.2">
      <c r="A57" s="24">
        <v>1001581</v>
      </c>
      <c r="B57" s="27" t="s">
        <v>4</v>
      </c>
      <c r="C57" s="24">
        <v>1001581</v>
      </c>
      <c r="D57" s="24" t="s">
        <v>93</v>
      </c>
      <c r="E57" s="27">
        <v>1</v>
      </c>
      <c r="G57" s="65">
        <v>648.67294031099993</v>
      </c>
      <c r="H57" s="58">
        <f t="shared" si="3"/>
        <v>713.54023434210001</v>
      </c>
      <c r="I57" s="58">
        <f t="shared" si="4"/>
        <v>648.67294031099993</v>
      </c>
      <c r="J57" s="58">
        <f t="shared" si="5"/>
        <v>713.54023434210001</v>
      </c>
      <c r="K57" s="8" t="s">
        <v>69</v>
      </c>
      <c r="L57" s="8" t="s">
        <v>69</v>
      </c>
      <c r="S57" s="21">
        <f>IFERROR(VLOOKUP(B57,'Customer Details'!$A$7:$C$15,3,FALSE),"")</f>
        <v>0</v>
      </c>
    </row>
    <row r="58" spans="1:19" ht="12" customHeight="1" x14ac:dyDescent="0.2">
      <c r="A58" s="24">
        <v>1002157</v>
      </c>
      <c r="B58" s="27" t="s">
        <v>4</v>
      </c>
      <c r="C58" s="24">
        <v>1002157</v>
      </c>
      <c r="D58" s="24" t="s">
        <v>94</v>
      </c>
      <c r="E58" s="27">
        <v>1</v>
      </c>
      <c r="G58" s="65">
        <v>707.64320761199986</v>
      </c>
      <c r="H58" s="58">
        <f t="shared" si="3"/>
        <v>778.40752837319985</v>
      </c>
      <c r="I58" s="58">
        <f t="shared" si="4"/>
        <v>707.64320761199986</v>
      </c>
      <c r="J58" s="58">
        <f t="shared" si="5"/>
        <v>778.40752837319985</v>
      </c>
      <c r="K58" s="8" t="s">
        <v>69</v>
      </c>
      <c r="L58" s="8" t="s">
        <v>69</v>
      </c>
      <c r="S58" s="21">
        <f>IFERROR(VLOOKUP(B58,'Customer Details'!$A$7:$C$15,3,FALSE),"")</f>
        <v>0</v>
      </c>
    </row>
    <row r="59" spans="1:19" s="196" customFormat="1" ht="24" customHeight="1" x14ac:dyDescent="0.2">
      <c r="A59" s="100"/>
      <c r="B59" s="78"/>
      <c r="C59" s="100" t="s">
        <v>657</v>
      </c>
      <c r="E59" s="79"/>
      <c r="F59" s="79"/>
      <c r="G59" s="114"/>
      <c r="H59" s="114"/>
      <c r="I59" s="114"/>
      <c r="J59" s="114"/>
      <c r="K59" s="115"/>
      <c r="L59" s="116"/>
      <c r="M59" s="115"/>
      <c r="N59" s="115"/>
      <c r="O59" s="115"/>
      <c r="P59" s="115"/>
      <c r="Q59" s="115"/>
      <c r="R59" s="124"/>
      <c r="S59" s="125" t="str">
        <f>IFERROR(VLOOKUP(B59,'Customer Details'!$A$7:$C$15,3,FALSE),"")</f>
        <v/>
      </c>
    </row>
    <row r="60" spans="1:19" ht="12" customHeight="1" x14ac:dyDescent="0.2">
      <c r="A60" s="24">
        <v>1245914</v>
      </c>
      <c r="B60" s="27" t="s">
        <v>4</v>
      </c>
      <c r="C60" s="202">
        <v>1245914</v>
      </c>
      <c r="D60" s="24" t="s">
        <v>658</v>
      </c>
      <c r="E60" s="27">
        <v>1</v>
      </c>
      <c r="G60" s="65">
        <v>491.70140000000004</v>
      </c>
      <c r="H60" s="58">
        <f t="shared" ref="H60:H65" si="6">G60*1.1</f>
        <v>540.8715400000001</v>
      </c>
      <c r="I60" s="58">
        <f t="shared" ref="I60:I65" si="7">IFERROR(G60*(1-S60),"")</f>
        <v>491.70140000000004</v>
      </c>
      <c r="J60" s="58">
        <f t="shared" ref="J60:J65" si="8">IFERROR(I60*1.1,"")</f>
        <v>540.8715400000001</v>
      </c>
      <c r="K60" s="8" t="s">
        <v>69</v>
      </c>
      <c r="L60" s="8" t="s">
        <v>69</v>
      </c>
      <c r="S60" s="21">
        <f>IFERROR(VLOOKUP(B60,'Customer Details'!$A$7:$C$15,3,FALSE),"")</f>
        <v>0</v>
      </c>
    </row>
    <row r="61" spans="1:19" ht="12" customHeight="1" x14ac:dyDescent="0.2">
      <c r="A61" s="24">
        <v>1246314</v>
      </c>
      <c r="B61" s="27" t="s">
        <v>4</v>
      </c>
      <c r="C61" s="202">
        <v>1246314</v>
      </c>
      <c r="D61" s="24" t="s">
        <v>659</v>
      </c>
      <c r="E61" s="27">
        <v>1</v>
      </c>
      <c r="G61" s="65">
        <v>554.84194500000001</v>
      </c>
      <c r="H61" s="58">
        <f>G61*1.1</f>
        <v>610.32613950000007</v>
      </c>
      <c r="I61" s="58">
        <f>IFERROR(G61*(1-S61),"")</f>
        <v>554.84194500000001</v>
      </c>
      <c r="J61" s="58">
        <f t="shared" si="8"/>
        <v>610.32613950000007</v>
      </c>
      <c r="K61" s="8" t="s">
        <v>69</v>
      </c>
      <c r="L61" s="8" t="s">
        <v>69</v>
      </c>
      <c r="S61" s="21">
        <f>IFERROR(VLOOKUP(B61,'Customer Details'!$A$7:$C$15,3,FALSE),"")</f>
        <v>0</v>
      </c>
    </row>
    <row r="62" spans="1:19" ht="12" customHeight="1" x14ac:dyDescent="0.2">
      <c r="A62" s="24">
        <v>1245915</v>
      </c>
      <c r="B62" s="27" t="s">
        <v>4</v>
      </c>
      <c r="C62" s="202">
        <v>1245915</v>
      </c>
      <c r="D62" s="24" t="s">
        <v>660</v>
      </c>
      <c r="E62" s="27">
        <v>1</v>
      </c>
      <c r="G62" s="65">
        <v>617.96910000000003</v>
      </c>
      <c r="H62" s="58">
        <f>G62*1.1</f>
        <v>679.76601000000005</v>
      </c>
      <c r="I62" s="58">
        <f>IFERROR(G62*(1-S62),"")</f>
        <v>617.96910000000003</v>
      </c>
      <c r="J62" s="58">
        <f t="shared" si="8"/>
        <v>679.76601000000005</v>
      </c>
      <c r="K62" s="8" t="s">
        <v>69</v>
      </c>
      <c r="L62" s="8" t="s">
        <v>69</v>
      </c>
      <c r="S62" s="21">
        <f>IFERROR(VLOOKUP(B62,'Customer Details'!$A$7:$C$15,3,FALSE),"")</f>
        <v>0</v>
      </c>
    </row>
    <row r="63" spans="1:19" ht="12" customHeight="1" x14ac:dyDescent="0.2">
      <c r="A63" s="24">
        <v>1246315</v>
      </c>
      <c r="B63" s="27" t="s">
        <v>4</v>
      </c>
      <c r="C63" s="202">
        <v>1246315</v>
      </c>
      <c r="D63" s="24" t="s">
        <v>661</v>
      </c>
      <c r="E63" s="27">
        <v>1</v>
      </c>
      <c r="G63" s="65">
        <v>681.10707000000002</v>
      </c>
      <c r="H63" s="58">
        <f t="shared" si="6"/>
        <v>749.21777700000007</v>
      </c>
      <c r="I63" s="58">
        <f t="shared" si="7"/>
        <v>681.10707000000002</v>
      </c>
      <c r="J63" s="58">
        <f t="shared" si="8"/>
        <v>749.21777700000007</v>
      </c>
      <c r="K63" s="8" t="s">
        <v>69</v>
      </c>
      <c r="L63" s="8" t="s">
        <v>69</v>
      </c>
      <c r="S63" s="21">
        <f>IFERROR(VLOOKUP(B63,'Customer Details'!$A$7:$C$15,3,FALSE),"")</f>
        <v>0</v>
      </c>
    </row>
    <row r="64" spans="1:19" ht="12" customHeight="1" x14ac:dyDescent="0.2">
      <c r="A64" s="24">
        <v>1245916</v>
      </c>
      <c r="B64" s="27" t="s">
        <v>4</v>
      </c>
      <c r="C64" s="202">
        <v>1245916</v>
      </c>
      <c r="D64" s="24" t="s">
        <v>662</v>
      </c>
      <c r="E64" s="27">
        <v>1</v>
      </c>
      <c r="G64" s="65">
        <v>681.10707000000002</v>
      </c>
      <c r="H64" s="58">
        <f t="shared" si="6"/>
        <v>749.21777700000007</v>
      </c>
      <c r="I64" s="58">
        <f t="shared" si="7"/>
        <v>681.10707000000002</v>
      </c>
      <c r="J64" s="58">
        <f t="shared" si="8"/>
        <v>749.21777700000007</v>
      </c>
      <c r="K64" s="8" t="s">
        <v>69</v>
      </c>
      <c r="L64" s="8" t="s">
        <v>69</v>
      </c>
      <c r="S64" s="21">
        <f>IFERROR(VLOOKUP(B64,'Customer Details'!$A$7:$C$15,3,FALSE),"")</f>
        <v>0</v>
      </c>
    </row>
    <row r="65" spans="1:19" ht="12" customHeight="1" x14ac:dyDescent="0.2">
      <c r="A65" s="24">
        <v>1246316</v>
      </c>
      <c r="B65" s="27" t="s">
        <v>4</v>
      </c>
      <c r="C65" s="202">
        <v>1246316</v>
      </c>
      <c r="D65" s="24" t="s">
        <v>663</v>
      </c>
      <c r="E65" s="27">
        <v>1</v>
      </c>
      <c r="G65" s="65">
        <v>743.02139999999997</v>
      </c>
      <c r="H65" s="58">
        <f t="shared" si="6"/>
        <v>817.32353999999998</v>
      </c>
      <c r="I65" s="58">
        <f t="shared" si="7"/>
        <v>743.02139999999997</v>
      </c>
      <c r="J65" s="58">
        <f t="shared" si="8"/>
        <v>817.32353999999998</v>
      </c>
      <c r="K65" s="8" t="s">
        <v>69</v>
      </c>
      <c r="L65" s="8" t="s">
        <v>69</v>
      </c>
      <c r="S65" s="21">
        <f>IFERROR(VLOOKUP(B65,'Customer Details'!$A$7:$C$15,3,FALSE),"")</f>
        <v>0</v>
      </c>
    </row>
    <row r="66" spans="1:19" s="77" customFormat="1" ht="24" customHeight="1" x14ac:dyDescent="0.2">
      <c r="A66" s="100"/>
      <c r="B66" s="78"/>
      <c r="C66" s="100" t="s">
        <v>95</v>
      </c>
      <c r="E66" s="79"/>
      <c r="F66" s="79"/>
      <c r="G66" s="114"/>
      <c r="H66" s="114"/>
      <c r="I66" s="114"/>
      <c r="J66" s="114"/>
      <c r="K66" s="115"/>
      <c r="L66" s="116"/>
      <c r="M66" s="115"/>
      <c r="N66" s="115"/>
      <c r="O66" s="115"/>
      <c r="P66" s="115"/>
      <c r="Q66" s="115"/>
      <c r="R66" s="124"/>
      <c r="S66" s="125" t="str">
        <f>IFERROR(VLOOKUP(B66,'Customer Details'!$A$7:$C$15,3,FALSE),"")</f>
        <v/>
      </c>
    </row>
    <row r="67" spans="1:19" ht="12" customHeight="1" x14ac:dyDescent="0.2">
      <c r="A67" s="24">
        <v>1020147</v>
      </c>
      <c r="B67" s="27" t="s">
        <v>4</v>
      </c>
      <c r="C67" s="24">
        <v>1020147</v>
      </c>
      <c r="D67" s="24" t="s">
        <v>96</v>
      </c>
      <c r="E67" s="27">
        <v>5</v>
      </c>
      <c r="G67" s="65">
        <v>304.28657927315999</v>
      </c>
      <c r="H67" s="58">
        <f t="shared" ref="H67:H72" si="9">G67*1.1</f>
        <v>334.715237200476</v>
      </c>
      <c r="I67" s="58">
        <f t="shared" ref="I67:I72" si="10">IFERROR(G67*(1-S67),"")</f>
        <v>304.28657927315999</v>
      </c>
      <c r="J67" s="58">
        <f t="shared" ref="J67:J72" si="11">IFERROR(I67*1.1,"")</f>
        <v>334.715237200476</v>
      </c>
      <c r="K67" s="8" t="s">
        <v>69</v>
      </c>
      <c r="L67" s="8" t="s">
        <v>69</v>
      </c>
      <c r="S67" s="21">
        <f>IFERROR(VLOOKUP(B67,'Customer Details'!$A$7:$C$15,3,FALSE),"")</f>
        <v>0</v>
      </c>
    </row>
    <row r="68" spans="1:19" ht="12" customHeight="1" x14ac:dyDescent="0.2">
      <c r="A68" s="24">
        <v>1020155</v>
      </c>
      <c r="B68" s="27" t="s">
        <v>4</v>
      </c>
      <c r="C68" s="24">
        <v>1020155</v>
      </c>
      <c r="D68" s="24" t="s">
        <v>97</v>
      </c>
      <c r="E68" s="27">
        <v>5</v>
      </c>
      <c r="G68" s="65">
        <v>304.28657927315999</v>
      </c>
      <c r="H68" s="58">
        <f t="shared" si="9"/>
        <v>334.715237200476</v>
      </c>
      <c r="I68" s="58">
        <f t="shared" si="10"/>
        <v>304.28657927315999</v>
      </c>
      <c r="J68" s="58">
        <f t="shared" si="11"/>
        <v>334.715237200476</v>
      </c>
      <c r="K68" s="8" t="s">
        <v>69</v>
      </c>
      <c r="L68" s="8" t="s">
        <v>69</v>
      </c>
      <c r="S68" s="21">
        <f>IFERROR(VLOOKUP(B68,'Customer Details'!$A$7:$C$15,3,FALSE),"")</f>
        <v>0</v>
      </c>
    </row>
    <row r="69" spans="1:19" ht="12" customHeight="1" x14ac:dyDescent="0.2">
      <c r="A69" s="24">
        <v>1021376</v>
      </c>
      <c r="B69" s="27" t="s">
        <v>4</v>
      </c>
      <c r="C69" s="24">
        <v>1021376</v>
      </c>
      <c r="D69" s="24" t="s">
        <v>98</v>
      </c>
      <c r="E69" s="27">
        <v>1</v>
      </c>
      <c r="G69" s="65">
        <v>456.42986890973998</v>
      </c>
      <c r="H69" s="58">
        <f t="shared" si="9"/>
        <v>502.07285580071402</v>
      </c>
      <c r="I69" s="58">
        <f t="shared" si="10"/>
        <v>456.42986890973998</v>
      </c>
      <c r="J69" s="58">
        <f t="shared" si="11"/>
        <v>502.07285580071402</v>
      </c>
      <c r="K69" s="8" t="s">
        <v>69</v>
      </c>
      <c r="L69" s="8" t="s">
        <v>69</v>
      </c>
      <c r="Q69" s="8" t="s">
        <v>69</v>
      </c>
      <c r="S69" s="21">
        <f>IFERROR(VLOOKUP(B69,'Customer Details'!$A$7:$C$15,3,FALSE),"")</f>
        <v>0</v>
      </c>
    </row>
    <row r="70" spans="1:19" ht="12" customHeight="1" x14ac:dyDescent="0.2">
      <c r="A70" s="24">
        <v>1021504</v>
      </c>
      <c r="B70" s="27" t="s">
        <v>4</v>
      </c>
      <c r="C70" s="24">
        <v>1021504</v>
      </c>
      <c r="D70" s="24" t="s">
        <v>99</v>
      </c>
      <c r="E70" s="27">
        <v>1</v>
      </c>
      <c r="G70" s="65">
        <v>520.11775759481998</v>
      </c>
      <c r="H70" s="58">
        <f t="shared" si="9"/>
        <v>572.129533354302</v>
      </c>
      <c r="I70" s="58">
        <f t="shared" si="10"/>
        <v>520.11775759481998</v>
      </c>
      <c r="J70" s="58">
        <f t="shared" si="11"/>
        <v>572.129533354302</v>
      </c>
      <c r="K70" s="8" t="s">
        <v>69</v>
      </c>
      <c r="L70" s="8" t="s">
        <v>69</v>
      </c>
      <c r="Q70" s="8" t="s">
        <v>69</v>
      </c>
      <c r="S70" s="21">
        <f>IFERROR(VLOOKUP(B70,'Customer Details'!$A$7:$C$15,3,FALSE),"")</f>
        <v>0</v>
      </c>
    </row>
    <row r="71" spans="1:19" ht="12" customHeight="1" x14ac:dyDescent="0.2">
      <c r="A71" s="24">
        <v>1024185</v>
      </c>
      <c r="B71" s="27" t="s">
        <v>4</v>
      </c>
      <c r="C71" s="24">
        <v>1024185</v>
      </c>
      <c r="D71" s="24" t="s">
        <v>100</v>
      </c>
      <c r="E71" s="27">
        <v>1</v>
      </c>
      <c r="G71" s="65">
        <v>531.91181105501994</v>
      </c>
      <c r="H71" s="58">
        <f t="shared" si="9"/>
        <v>585.10299216052204</v>
      </c>
      <c r="I71" s="58">
        <f t="shared" si="10"/>
        <v>531.91181105501994</v>
      </c>
      <c r="J71" s="58">
        <f t="shared" si="11"/>
        <v>585.10299216052204</v>
      </c>
      <c r="Q71" s="8" t="s">
        <v>69</v>
      </c>
      <c r="S71" s="21">
        <f>IFERROR(VLOOKUP(B71,'Customer Details'!$A$7:$C$15,3,FALSE),"")</f>
        <v>0</v>
      </c>
    </row>
    <row r="72" spans="1:19" ht="12" customHeight="1" x14ac:dyDescent="0.2">
      <c r="A72" s="24">
        <v>1024233</v>
      </c>
      <c r="B72" s="27" t="s">
        <v>4</v>
      </c>
      <c r="C72" s="24">
        <v>1024233</v>
      </c>
      <c r="D72" s="24" t="s">
        <v>101</v>
      </c>
      <c r="E72" s="27">
        <v>1</v>
      </c>
      <c r="F72" s="27" t="s">
        <v>102</v>
      </c>
      <c r="G72" s="65">
        <v>595.59969974009994</v>
      </c>
      <c r="H72" s="58">
        <f t="shared" si="9"/>
        <v>655.15966971411001</v>
      </c>
      <c r="I72" s="58">
        <f t="shared" si="10"/>
        <v>595.59969974009994</v>
      </c>
      <c r="J72" s="58">
        <f t="shared" si="11"/>
        <v>655.15966971411001</v>
      </c>
      <c r="Q72" s="8" t="s">
        <v>69</v>
      </c>
      <c r="S72" s="21">
        <f>IFERROR(VLOOKUP(B72,'Customer Details'!$A$7:$C$15,3,FALSE),"")</f>
        <v>0</v>
      </c>
    </row>
    <row r="73" spans="1:19" s="77" customFormat="1" ht="24" customHeight="1" x14ac:dyDescent="0.2">
      <c r="A73" s="100"/>
      <c r="B73" s="78"/>
      <c r="C73" s="100" t="s">
        <v>103</v>
      </c>
      <c r="E73" s="79"/>
      <c r="F73" s="79"/>
      <c r="G73" s="114"/>
      <c r="H73" s="114"/>
      <c r="I73" s="114"/>
      <c r="J73" s="114"/>
      <c r="K73" s="115"/>
      <c r="L73" s="116"/>
      <c r="M73" s="115"/>
      <c r="N73" s="115"/>
      <c r="O73" s="115"/>
      <c r="P73" s="115"/>
      <c r="Q73" s="115"/>
      <c r="R73" s="124"/>
      <c r="S73" s="125" t="str">
        <f>IFERROR(VLOOKUP(B73,'Customer Details'!$A$7:$C$15,3,FALSE),"")</f>
        <v/>
      </c>
    </row>
    <row r="74" spans="1:19" ht="12" customHeight="1" x14ac:dyDescent="0.2">
      <c r="A74" s="24">
        <v>1020124</v>
      </c>
      <c r="B74" s="27" t="s">
        <v>4</v>
      </c>
      <c r="C74" s="24">
        <v>1020124</v>
      </c>
      <c r="D74" s="24" t="s">
        <v>104</v>
      </c>
      <c r="E74" s="27">
        <v>5</v>
      </c>
      <c r="G74" s="65">
        <v>344.38636103783995</v>
      </c>
      <c r="H74" s="58">
        <f>G74*1.1</f>
        <v>378.82499714162395</v>
      </c>
      <c r="I74" s="58">
        <f>IFERROR(G74*(1-S74),"")</f>
        <v>344.38636103783995</v>
      </c>
      <c r="J74" s="58">
        <f>IFERROR(I74*1.1,"")</f>
        <v>378.82499714162395</v>
      </c>
      <c r="K74" s="8" t="s">
        <v>69</v>
      </c>
      <c r="L74" s="8" t="s">
        <v>69</v>
      </c>
      <c r="S74" s="21">
        <f>IFERROR(VLOOKUP(B74,'Customer Details'!$A$7:$C$15,3,FALSE),"")</f>
        <v>0</v>
      </c>
    </row>
    <row r="75" spans="1:19" ht="12" customHeight="1" x14ac:dyDescent="0.2">
      <c r="A75" s="24">
        <v>1020172</v>
      </c>
      <c r="B75" s="27" t="s">
        <v>4</v>
      </c>
      <c r="C75" s="24">
        <v>1020172</v>
      </c>
      <c r="D75" s="24" t="s">
        <v>105</v>
      </c>
      <c r="E75" s="27">
        <v>5</v>
      </c>
      <c r="G75" s="65">
        <v>344.38636103783995</v>
      </c>
      <c r="H75" s="58">
        <f>G75*1.1</f>
        <v>378.82499714162395</v>
      </c>
      <c r="I75" s="58">
        <f>IFERROR(G75*(1-S75),"")</f>
        <v>344.38636103783995</v>
      </c>
      <c r="J75" s="58">
        <f>IFERROR(I75*1.1,"")</f>
        <v>378.82499714162395</v>
      </c>
      <c r="K75" s="8" t="s">
        <v>69</v>
      </c>
      <c r="L75" s="8" t="s">
        <v>69</v>
      </c>
      <c r="S75" s="21">
        <f>IFERROR(VLOOKUP(B75,'Customer Details'!$A$7:$C$15,3,FALSE),"")</f>
        <v>0</v>
      </c>
    </row>
    <row r="76" spans="1:19" ht="12" customHeight="1" x14ac:dyDescent="0.2">
      <c r="A76" s="24">
        <v>1024171</v>
      </c>
      <c r="B76" s="27" t="s">
        <v>4</v>
      </c>
      <c r="C76" s="24">
        <v>1024171</v>
      </c>
      <c r="D76" s="24" t="s">
        <v>106</v>
      </c>
      <c r="E76" s="27">
        <v>1</v>
      </c>
      <c r="G76" s="65">
        <v>715.89904503413982</v>
      </c>
      <c r="H76" s="58">
        <f>G76*1.1</f>
        <v>787.48894953755382</v>
      </c>
      <c r="I76" s="58">
        <f>IFERROR(G76*(1-S76),"")</f>
        <v>715.89904503413982</v>
      </c>
      <c r="J76" s="58">
        <f>IFERROR(I76*1.1,"")</f>
        <v>787.48894953755382</v>
      </c>
      <c r="K76" s="8" t="s">
        <v>69</v>
      </c>
      <c r="L76" s="8" t="s">
        <v>69</v>
      </c>
      <c r="Q76" s="8" t="s">
        <v>69</v>
      </c>
      <c r="S76" s="21">
        <f>IFERROR(VLOOKUP(B76,'Customer Details'!$A$7:$C$15,3,FALSE),"")</f>
        <v>0</v>
      </c>
    </row>
    <row r="77" spans="1:19" ht="12" customHeight="1" x14ac:dyDescent="0.2">
      <c r="A77" s="24">
        <v>1024234</v>
      </c>
      <c r="B77" s="27" t="s">
        <v>4</v>
      </c>
      <c r="C77" s="24">
        <v>1024234</v>
      </c>
      <c r="D77" s="24" t="s">
        <v>107</v>
      </c>
      <c r="E77" s="27">
        <v>1</v>
      </c>
      <c r="G77" s="65">
        <v>778.40752837319985</v>
      </c>
      <c r="H77" s="58">
        <f>G77*1.1</f>
        <v>856.24828121051996</v>
      </c>
      <c r="I77" s="58">
        <f>IFERROR(G77*(1-S77),"")</f>
        <v>778.40752837319985</v>
      </c>
      <c r="J77" s="58">
        <f>IFERROR(I77*1.1,"")</f>
        <v>856.24828121051996</v>
      </c>
      <c r="K77" s="8" t="s">
        <v>69</v>
      </c>
      <c r="L77" s="8" t="s">
        <v>69</v>
      </c>
      <c r="Q77" s="8" t="s">
        <v>69</v>
      </c>
      <c r="S77" s="21">
        <f>IFERROR(VLOOKUP(B77,'Customer Details'!$A$7:$C$15,3,FALSE),"")</f>
        <v>0</v>
      </c>
    </row>
    <row r="78" spans="1:19" s="77" customFormat="1" ht="24" customHeight="1" x14ac:dyDescent="0.2">
      <c r="A78" s="100"/>
      <c r="B78" s="78"/>
      <c r="C78" s="100" t="s">
        <v>108</v>
      </c>
      <c r="E78" s="79"/>
      <c r="F78" s="79"/>
      <c r="G78" s="114"/>
      <c r="H78" s="114"/>
      <c r="I78" s="114"/>
      <c r="J78" s="114"/>
      <c r="K78" s="115"/>
      <c r="L78" s="116"/>
      <c r="M78" s="115"/>
      <c r="N78" s="115"/>
      <c r="O78" s="115"/>
      <c r="P78" s="115"/>
      <c r="Q78" s="115"/>
      <c r="R78" s="124"/>
      <c r="S78" s="125" t="str">
        <f>IFERROR(VLOOKUP(B78,'Customer Details'!$A$7:$C$15,3,FALSE),"")</f>
        <v/>
      </c>
    </row>
    <row r="79" spans="1:19" ht="12" customHeight="1" x14ac:dyDescent="0.2">
      <c r="A79" s="24">
        <v>1240555</v>
      </c>
      <c r="B79" s="27" t="s">
        <v>4</v>
      </c>
      <c r="C79" s="24">
        <v>1240555</v>
      </c>
      <c r="D79" s="24" t="s">
        <v>109</v>
      </c>
      <c r="E79" s="27">
        <v>1</v>
      </c>
      <c r="G79" s="65">
        <v>743.66</v>
      </c>
      <c r="H79" s="58">
        <f>G79*1.1</f>
        <v>818.02600000000007</v>
      </c>
      <c r="I79" s="58">
        <f>IFERROR(G79*(1-S79),"")</f>
        <v>743.66</v>
      </c>
      <c r="J79" s="58">
        <f>IFERROR(I79*1.1,"")</f>
        <v>818.02600000000007</v>
      </c>
      <c r="K79" s="8" t="s">
        <v>69</v>
      </c>
      <c r="L79" s="8" t="s">
        <v>69</v>
      </c>
      <c r="S79" s="21">
        <f>IFERROR(VLOOKUP(B79,'Customer Details'!$A$7:$C$15,3,FALSE),"")</f>
        <v>0</v>
      </c>
    </row>
    <row r="80" spans="1:19" ht="12" customHeight="1" x14ac:dyDescent="0.2">
      <c r="A80" s="24">
        <v>1245761</v>
      </c>
      <c r="B80" s="27" t="s">
        <v>4</v>
      </c>
      <c r="C80" s="24">
        <v>1245761</v>
      </c>
      <c r="D80" s="24" t="s">
        <v>110</v>
      </c>
      <c r="E80" s="27">
        <v>1</v>
      </c>
      <c r="G80" s="65">
        <v>803.91500000000008</v>
      </c>
      <c r="H80" s="58">
        <f>G80*1.1</f>
        <v>884.30650000000014</v>
      </c>
      <c r="I80" s="58">
        <f>IFERROR(G80*(1-S80),"")</f>
        <v>803.91500000000008</v>
      </c>
      <c r="J80" s="58">
        <f>IFERROR(I80*1.1,"")</f>
        <v>884.30650000000014</v>
      </c>
      <c r="K80" s="8" t="s">
        <v>69</v>
      </c>
      <c r="L80" s="8" t="s">
        <v>69</v>
      </c>
      <c r="S80" s="21">
        <f>IFERROR(VLOOKUP(B80,'Customer Details'!$A$7:$C$15,3,FALSE),"")</f>
        <v>0</v>
      </c>
    </row>
    <row r="81" spans="1:19" ht="12" customHeight="1" x14ac:dyDescent="0.2">
      <c r="A81" s="24">
        <v>1240557</v>
      </c>
      <c r="B81" s="27" t="s">
        <v>4</v>
      </c>
      <c r="C81" s="24">
        <v>1240557</v>
      </c>
      <c r="D81" s="24" t="s">
        <v>111</v>
      </c>
      <c r="E81" s="27">
        <v>1</v>
      </c>
      <c r="G81" s="65">
        <v>762.2</v>
      </c>
      <c r="H81" s="58">
        <f t="shared" ref="H81:H82" si="12">G81*1.1</f>
        <v>838.42000000000007</v>
      </c>
      <c r="I81" s="58">
        <f t="shared" ref="I81:I82" si="13">IFERROR(G81*(1-S81),"")</f>
        <v>762.2</v>
      </c>
      <c r="J81" s="58">
        <f t="shared" ref="J81:J83" si="14">IFERROR(I81*1.1,"")</f>
        <v>838.42000000000007</v>
      </c>
      <c r="K81" s="8" t="s">
        <v>69</v>
      </c>
      <c r="L81" s="8" t="s">
        <v>69</v>
      </c>
      <c r="S81" s="21">
        <f>IFERROR(VLOOKUP(B81,'Customer Details'!$A$7:$C$15,3,FALSE),"")</f>
        <v>0</v>
      </c>
    </row>
    <row r="82" spans="1:19" ht="12" customHeight="1" x14ac:dyDescent="0.2">
      <c r="A82" s="24">
        <v>1245804</v>
      </c>
      <c r="B82" s="27" t="s">
        <v>4</v>
      </c>
      <c r="C82" s="24">
        <v>1245804</v>
      </c>
      <c r="D82" s="24" t="s">
        <v>112</v>
      </c>
      <c r="E82" s="27">
        <v>1</v>
      </c>
      <c r="G82" s="65">
        <v>822.45500000000004</v>
      </c>
      <c r="H82" s="58">
        <f t="shared" si="12"/>
        <v>904.70050000000015</v>
      </c>
      <c r="I82" s="58">
        <f t="shared" si="13"/>
        <v>822.45500000000004</v>
      </c>
      <c r="J82" s="58">
        <f t="shared" si="14"/>
        <v>904.70050000000015</v>
      </c>
      <c r="K82" s="8" t="s">
        <v>69</v>
      </c>
      <c r="L82" s="8" t="s">
        <v>69</v>
      </c>
      <c r="S82" s="21">
        <f>IFERROR(VLOOKUP(B82,'Customer Details'!$A$7:$C$15,3,FALSE),"")</f>
        <v>0</v>
      </c>
    </row>
    <row r="83" spans="1:19" ht="12" customHeight="1" x14ac:dyDescent="0.2">
      <c r="A83" s="24">
        <v>1240558</v>
      </c>
      <c r="B83" s="27" t="s">
        <v>4</v>
      </c>
      <c r="C83" s="24">
        <v>1240558</v>
      </c>
      <c r="D83" s="24" t="s">
        <v>113</v>
      </c>
      <c r="E83" s="27">
        <v>1</v>
      </c>
      <c r="G83" s="65">
        <v>800.31000000000006</v>
      </c>
      <c r="H83" s="58">
        <f>G83*1.1</f>
        <v>880.34100000000012</v>
      </c>
      <c r="I83" s="58">
        <f>IFERROR(G83*(1-S83),"")</f>
        <v>800.31000000000006</v>
      </c>
      <c r="J83" s="58">
        <f t="shared" si="14"/>
        <v>880.34100000000012</v>
      </c>
      <c r="K83" s="8" t="s">
        <v>69</v>
      </c>
      <c r="L83" s="8" t="s">
        <v>69</v>
      </c>
      <c r="Q83" s="8"/>
      <c r="S83" s="21">
        <f>IFERROR(VLOOKUP(B83,'Customer Details'!$A$7:$C$15,3,FALSE),"")</f>
        <v>0</v>
      </c>
    </row>
    <row r="84" spans="1:19" ht="12" customHeight="1" x14ac:dyDescent="0.2">
      <c r="A84" s="24">
        <v>1245805</v>
      </c>
      <c r="B84" s="27" t="s">
        <v>4</v>
      </c>
      <c r="C84" s="24">
        <v>1245805</v>
      </c>
      <c r="D84" s="24" t="s">
        <v>114</v>
      </c>
      <c r="E84" s="27">
        <v>1</v>
      </c>
      <c r="G84" s="65">
        <v>860.56500000000005</v>
      </c>
      <c r="H84" s="58">
        <f>G84*1.1</f>
        <v>946.62150000000008</v>
      </c>
      <c r="I84" s="58">
        <f>IFERROR(G84*(1-S84),"")</f>
        <v>860.56500000000005</v>
      </c>
      <c r="J84" s="58">
        <f>IFERROR(I84*1.1,"")</f>
        <v>946.62150000000008</v>
      </c>
      <c r="K84" s="8" t="s">
        <v>69</v>
      </c>
      <c r="L84" s="8" t="s">
        <v>69</v>
      </c>
      <c r="Q84" s="8"/>
      <c r="S84" s="21">
        <f>IFERROR(VLOOKUP(B84,'Customer Details'!$A$7:$C$15,3,FALSE),"")</f>
        <v>0</v>
      </c>
    </row>
    <row r="85" spans="1:19" s="77" customFormat="1" ht="24" customHeight="1" x14ac:dyDescent="0.2">
      <c r="A85" s="100"/>
      <c r="B85" s="78"/>
      <c r="C85" s="100" t="s">
        <v>115</v>
      </c>
      <c r="E85" s="79"/>
      <c r="F85" s="79"/>
      <c r="G85" s="114"/>
      <c r="H85" s="114"/>
      <c r="I85" s="114"/>
      <c r="J85" s="114"/>
      <c r="K85" s="115"/>
      <c r="L85" s="116"/>
      <c r="M85" s="115"/>
      <c r="N85" s="115"/>
      <c r="O85" s="115"/>
      <c r="P85" s="115"/>
      <c r="Q85" s="115"/>
      <c r="R85" s="124"/>
      <c r="S85" s="125" t="str">
        <f>IFERROR(VLOOKUP(B85,'Customer Details'!$A$7:$C$15,3,FALSE),"")</f>
        <v/>
      </c>
    </row>
    <row r="86" spans="1:19" s="45" customFormat="1" ht="12" customHeight="1" x14ac:dyDescent="0.2">
      <c r="A86" s="24">
        <v>1032050</v>
      </c>
      <c r="B86" s="27" t="s">
        <v>4</v>
      </c>
      <c r="C86" s="24">
        <v>1032050</v>
      </c>
      <c r="D86" s="24" t="s">
        <v>116</v>
      </c>
      <c r="E86" s="27">
        <v>1</v>
      </c>
      <c r="F86" s="27"/>
      <c r="G86" s="65">
        <v>449.35343683361998</v>
      </c>
      <c r="H86" s="58">
        <f t="shared" ref="H86:H93" si="15">G86*1.1</f>
        <v>494.288780516982</v>
      </c>
      <c r="I86" s="58">
        <f t="shared" ref="I86:I93" si="16">IFERROR(G86*(1-S86),"")</f>
        <v>449.35343683361998</v>
      </c>
      <c r="J86" s="58">
        <f t="shared" ref="J86:J93" si="17">IFERROR(I86*1.1,"")</f>
        <v>494.288780516982</v>
      </c>
      <c r="K86" s="8" t="s">
        <v>69</v>
      </c>
      <c r="L86" s="8" t="s">
        <v>69</v>
      </c>
      <c r="M86" s="59"/>
      <c r="N86" s="8" t="s">
        <v>69</v>
      </c>
      <c r="O86" s="59"/>
      <c r="P86" s="59"/>
      <c r="Q86" s="8" t="s">
        <v>69</v>
      </c>
      <c r="R86" s="27"/>
      <c r="S86" s="21">
        <f>IFERROR(VLOOKUP(B86,'Customer Details'!$A$7:$C$15,3,FALSE),"")</f>
        <v>0</v>
      </c>
    </row>
    <row r="87" spans="1:19" s="45" customFormat="1" ht="12" customHeight="1" x14ac:dyDescent="0.2">
      <c r="A87" s="24">
        <v>1032066</v>
      </c>
      <c r="B87" s="27" t="s">
        <v>4</v>
      </c>
      <c r="C87" s="24">
        <v>1032066</v>
      </c>
      <c r="D87" s="24" t="s">
        <v>117</v>
      </c>
      <c r="E87" s="27">
        <v>1</v>
      </c>
      <c r="F87" s="27"/>
      <c r="G87" s="65">
        <v>481.19738117615992</v>
      </c>
      <c r="H87" s="58">
        <f t="shared" si="15"/>
        <v>529.31711929377593</v>
      </c>
      <c r="I87" s="58">
        <f t="shared" si="16"/>
        <v>481.19738117615992</v>
      </c>
      <c r="J87" s="58">
        <f t="shared" si="17"/>
        <v>529.31711929377593</v>
      </c>
      <c r="K87" s="8" t="s">
        <v>69</v>
      </c>
      <c r="L87" s="8" t="s">
        <v>69</v>
      </c>
      <c r="M87" s="59"/>
      <c r="N87" s="8" t="s">
        <v>69</v>
      </c>
      <c r="O87" s="59"/>
      <c r="P87" s="59"/>
      <c r="Q87" s="8" t="s">
        <v>69</v>
      </c>
      <c r="R87" s="27"/>
      <c r="S87" s="21">
        <f>IFERROR(VLOOKUP(B87,'Customer Details'!$A$7:$C$15,3,FALSE),"")</f>
        <v>0</v>
      </c>
    </row>
    <row r="88" spans="1:19" s="45" customFormat="1" ht="12" customHeight="1" x14ac:dyDescent="0.2">
      <c r="A88" s="24">
        <v>1037062</v>
      </c>
      <c r="B88" s="27" t="s">
        <v>4</v>
      </c>
      <c r="C88" s="24">
        <v>1037062</v>
      </c>
      <c r="D88" s="24" t="s">
        <v>118</v>
      </c>
      <c r="E88" s="27">
        <v>1</v>
      </c>
      <c r="F88" s="27"/>
      <c r="G88" s="65">
        <v>507.1442987886</v>
      </c>
      <c r="H88" s="58">
        <f t="shared" si="15"/>
        <v>557.85872866746001</v>
      </c>
      <c r="I88" s="58">
        <f t="shared" si="16"/>
        <v>507.1442987886</v>
      </c>
      <c r="J88" s="58">
        <f t="shared" si="17"/>
        <v>557.85872866746001</v>
      </c>
      <c r="K88" s="8" t="s">
        <v>69</v>
      </c>
      <c r="L88" s="8" t="s">
        <v>69</v>
      </c>
      <c r="M88" s="59"/>
      <c r="N88" s="8" t="s">
        <v>69</v>
      </c>
      <c r="O88" s="59"/>
      <c r="P88" s="59"/>
      <c r="Q88" s="8" t="s">
        <v>69</v>
      </c>
      <c r="R88" s="27"/>
      <c r="S88" s="21">
        <f>IFERROR(VLOOKUP(B88,'Customer Details'!$A$7:$C$15,3,FALSE),"")</f>
        <v>0</v>
      </c>
    </row>
    <row r="89" spans="1:19" s="45" customFormat="1" ht="12" customHeight="1" x14ac:dyDescent="0.2">
      <c r="A89" s="24">
        <v>1039051</v>
      </c>
      <c r="B89" s="27" t="s">
        <v>4</v>
      </c>
      <c r="C89" s="24">
        <v>1039051</v>
      </c>
      <c r="D89" s="24" t="s">
        <v>119</v>
      </c>
      <c r="E89" s="27">
        <v>1</v>
      </c>
      <c r="F89" s="27"/>
      <c r="G89" s="65">
        <v>517.75894690278005</v>
      </c>
      <c r="H89" s="58">
        <f t="shared" si="15"/>
        <v>569.5348415930581</v>
      </c>
      <c r="I89" s="58">
        <f t="shared" si="16"/>
        <v>517.75894690278005</v>
      </c>
      <c r="J89" s="58">
        <f t="shared" si="17"/>
        <v>569.5348415930581</v>
      </c>
      <c r="K89" s="8" t="s">
        <v>69</v>
      </c>
      <c r="L89" s="8" t="s">
        <v>69</v>
      </c>
      <c r="M89" s="59"/>
      <c r="N89" s="8" t="s">
        <v>69</v>
      </c>
      <c r="O89" s="59"/>
      <c r="P89" s="59"/>
      <c r="Q89" s="8" t="s">
        <v>69</v>
      </c>
      <c r="R89" s="27"/>
      <c r="S89" s="21">
        <f>IFERROR(VLOOKUP(B89,'Customer Details'!$A$7:$C$15,3,FALSE),"")</f>
        <v>0</v>
      </c>
    </row>
    <row r="90" spans="1:19" ht="12" customHeight="1" x14ac:dyDescent="0.2">
      <c r="A90" s="24">
        <v>1043037</v>
      </c>
      <c r="B90" s="27" t="s">
        <v>4</v>
      </c>
      <c r="C90" s="24">
        <v>1043037</v>
      </c>
      <c r="D90" s="24" t="s">
        <v>120</v>
      </c>
      <c r="E90" s="27">
        <v>1</v>
      </c>
      <c r="G90" s="65">
        <v>642.7759135808999</v>
      </c>
      <c r="H90" s="58">
        <f t="shared" si="15"/>
        <v>707.05350493898993</v>
      </c>
      <c r="I90" s="58">
        <f t="shared" si="16"/>
        <v>642.7759135808999</v>
      </c>
      <c r="J90" s="58">
        <f t="shared" si="17"/>
        <v>707.05350493898993</v>
      </c>
      <c r="M90" s="8" t="s">
        <v>69</v>
      </c>
      <c r="Q90" s="8" t="s">
        <v>69</v>
      </c>
      <c r="S90" s="21">
        <f>IFERROR(VLOOKUP(B90,'Customer Details'!$A$7:$C$15,3,FALSE),"")</f>
        <v>0</v>
      </c>
    </row>
    <row r="91" spans="1:19" s="45" customFormat="1" ht="12" customHeight="1" x14ac:dyDescent="0.2">
      <c r="A91" s="24">
        <v>1045041</v>
      </c>
      <c r="B91" s="27" t="s">
        <v>4</v>
      </c>
      <c r="C91" s="24">
        <v>1045041</v>
      </c>
      <c r="D91" s="24" t="s">
        <v>121</v>
      </c>
      <c r="E91" s="27">
        <v>1</v>
      </c>
      <c r="F91" s="27"/>
      <c r="G91" s="65">
        <v>665.18461515527997</v>
      </c>
      <c r="H91" s="58">
        <f t="shared" si="15"/>
        <v>731.70307667080806</v>
      </c>
      <c r="I91" s="58">
        <f t="shared" si="16"/>
        <v>665.18461515527997</v>
      </c>
      <c r="J91" s="58">
        <f t="shared" si="17"/>
        <v>731.70307667080806</v>
      </c>
      <c r="K91" s="59"/>
      <c r="L91" s="59"/>
      <c r="M91" s="8" t="s">
        <v>69</v>
      </c>
      <c r="N91" s="59"/>
      <c r="O91" s="59"/>
      <c r="P91" s="59"/>
      <c r="Q91" s="8" t="s">
        <v>69</v>
      </c>
      <c r="R91" s="27"/>
      <c r="S91" s="21">
        <f>IFERROR(VLOOKUP(B91,'Customer Details'!$A$7:$C$15,3,FALSE),"")</f>
        <v>0</v>
      </c>
    </row>
    <row r="92" spans="1:19" s="45" customFormat="1" ht="12" customHeight="1" x14ac:dyDescent="0.2">
      <c r="A92" s="24">
        <v>1049065</v>
      </c>
      <c r="B92" s="27" t="s">
        <v>4</v>
      </c>
      <c r="C92" s="24">
        <v>1049065</v>
      </c>
      <c r="D92" s="24" t="s">
        <v>122</v>
      </c>
      <c r="E92" s="27">
        <v>1</v>
      </c>
      <c r="F92" s="27"/>
      <c r="G92" s="65">
        <v>727.69309849433989</v>
      </c>
      <c r="H92" s="58">
        <f t="shared" si="15"/>
        <v>800.46240834377397</v>
      </c>
      <c r="I92" s="58">
        <f t="shared" si="16"/>
        <v>727.69309849433989</v>
      </c>
      <c r="J92" s="58">
        <f t="shared" si="17"/>
        <v>800.46240834377397</v>
      </c>
      <c r="K92" s="59"/>
      <c r="L92" s="59"/>
      <c r="M92" s="8" t="s">
        <v>69</v>
      </c>
      <c r="N92" s="59"/>
      <c r="O92" s="59"/>
      <c r="P92" s="59"/>
      <c r="Q92" s="8" t="s">
        <v>69</v>
      </c>
      <c r="R92" s="27"/>
      <c r="S92" s="21">
        <f>IFERROR(VLOOKUP(B92,'Customer Details'!$A$7:$C$15,3,FALSE),"")</f>
        <v>0</v>
      </c>
    </row>
    <row r="93" spans="1:19" s="45" customFormat="1" ht="12" customHeight="1" x14ac:dyDescent="0.2">
      <c r="A93" s="24">
        <v>1051029</v>
      </c>
      <c r="B93" s="27" t="s">
        <v>4</v>
      </c>
      <c r="C93" s="24">
        <v>1051029</v>
      </c>
      <c r="D93" s="24" t="s">
        <v>123</v>
      </c>
      <c r="E93" s="27">
        <v>1</v>
      </c>
      <c r="F93" s="27"/>
      <c r="G93" s="65">
        <v>778.40752837319985</v>
      </c>
      <c r="H93" s="58">
        <f t="shared" si="15"/>
        <v>856.24828121051996</v>
      </c>
      <c r="I93" s="58">
        <f t="shared" si="16"/>
        <v>778.40752837319985</v>
      </c>
      <c r="J93" s="58">
        <f t="shared" si="17"/>
        <v>856.24828121051996</v>
      </c>
      <c r="K93" s="59"/>
      <c r="L93" s="59"/>
      <c r="M93" s="8" t="s">
        <v>69</v>
      </c>
      <c r="N93" s="59"/>
      <c r="O93" s="59"/>
      <c r="P93" s="59"/>
      <c r="Q93" s="8" t="s">
        <v>69</v>
      </c>
      <c r="R93" s="27"/>
      <c r="S93" s="21">
        <f>IFERROR(VLOOKUP(B93,'Customer Details'!$A$7:$C$15,3,FALSE),"")</f>
        <v>0</v>
      </c>
    </row>
    <row r="94" spans="1:19" s="77" customFormat="1" ht="24" customHeight="1" x14ac:dyDescent="0.2">
      <c r="A94" s="100"/>
      <c r="B94" s="78"/>
      <c r="C94" s="100" t="s">
        <v>124</v>
      </c>
      <c r="E94" s="79"/>
      <c r="F94" s="79"/>
      <c r="G94" s="114"/>
      <c r="H94" s="114"/>
      <c r="I94" s="114"/>
      <c r="J94" s="114"/>
      <c r="K94" s="115"/>
      <c r="L94" s="116"/>
      <c r="M94" s="115"/>
      <c r="N94" s="115"/>
      <c r="O94" s="115"/>
      <c r="P94" s="115"/>
      <c r="Q94" s="115"/>
      <c r="R94" s="124"/>
      <c r="S94" s="125" t="str">
        <f>IFERROR(VLOOKUP(B94,'Customer Details'!$A$7:$C$15,3,FALSE),"")</f>
        <v/>
      </c>
    </row>
    <row r="95" spans="1:19" ht="12" customHeight="1" x14ac:dyDescent="0.2">
      <c r="A95" s="24">
        <v>1032968</v>
      </c>
      <c r="B95" s="27" t="s">
        <v>4</v>
      </c>
      <c r="C95" s="24">
        <v>1032968</v>
      </c>
      <c r="D95" s="24" t="s">
        <v>125</v>
      </c>
      <c r="E95" s="27">
        <v>1</v>
      </c>
      <c r="F95" s="27" t="s">
        <v>102</v>
      </c>
      <c r="G95" s="65">
        <v>465.86511167789996</v>
      </c>
      <c r="H95" s="58">
        <f>G95*1.1</f>
        <v>512.45162284569005</v>
      </c>
      <c r="I95" s="58">
        <f>IFERROR(G95*(1-S95),"")</f>
        <v>465.86511167789996</v>
      </c>
      <c r="J95" s="58">
        <f>IFERROR(I95*1.1,"")</f>
        <v>512.45162284569005</v>
      </c>
      <c r="K95" s="8" t="s">
        <v>69</v>
      </c>
      <c r="L95" s="8" t="s">
        <v>69</v>
      </c>
      <c r="N95" s="8" t="s">
        <v>69</v>
      </c>
      <c r="S95" s="21">
        <f>IFERROR(VLOOKUP(B95,'Customer Details'!$A$7:$C$15,3,FALSE),"")</f>
        <v>0</v>
      </c>
    </row>
    <row r="96" spans="1:19" ht="12" customHeight="1" x14ac:dyDescent="0.2">
      <c r="A96" s="24">
        <v>1032099</v>
      </c>
      <c r="B96" s="27" t="s">
        <v>4</v>
      </c>
      <c r="C96" s="24">
        <v>1032099</v>
      </c>
      <c r="D96" s="24" t="s">
        <v>126</v>
      </c>
      <c r="E96" s="27">
        <v>1</v>
      </c>
      <c r="G96" s="65">
        <v>491.81202929033992</v>
      </c>
      <c r="H96" s="58">
        <f>G96*1.1</f>
        <v>540.99323221937391</v>
      </c>
      <c r="I96" s="58">
        <f>IFERROR(G96*(1-S96),"")</f>
        <v>491.81202929033992</v>
      </c>
      <c r="J96" s="58">
        <f>IFERROR(I96*1.1,"")</f>
        <v>540.99323221937391</v>
      </c>
      <c r="K96" s="8" t="s">
        <v>69</v>
      </c>
      <c r="L96" s="8" t="s">
        <v>69</v>
      </c>
      <c r="N96" s="8" t="s">
        <v>69</v>
      </c>
      <c r="S96" s="21">
        <f>IFERROR(VLOOKUP(B96,'Customer Details'!$A$7:$C$15,3,FALSE),"")</f>
        <v>0</v>
      </c>
    </row>
    <row r="97" spans="1:19" ht="12" customHeight="1" x14ac:dyDescent="0.2">
      <c r="A97" s="24">
        <v>1037351</v>
      </c>
      <c r="B97" s="27" t="s">
        <v>4</v>
      </c>
      <c r="C97" s="24">
        <v>1037351</v>
      </c>
      <c r="D97" s="24" t="s">
        <v>127</v>
      </c>
      <c r="E97" s="27">
        <v>1</v>
      </c>
      <c r="F97" s="27" t="s">
        <v>102</v>
      </c>
      <c r="G97" s="65">
        <v>533.0912164010399</v>
      </c>
      <c r="H97" s="58">
        <f>G97*1.1</f>
        <v>586.40033804114398</v>
      </c>
      <c r="I97" s="58">
        <f>IFERROR(G97*(1-S97),"")</f>
        <v>533.0912164010399</v>
      </c>
      <c r="J97" s="58">
        <f>IFERROR(I97*1.1,"")</f>
        <v>586.40033804114398</v>
      </c>
      <c r="K97" s="8" t="s">
        <v>69</v>
      </c>
      <c r="L97" s="8" t="s">
        <v>69</v>
      </c>
      <c r="N97" s="8" t="s">
        <v>69</v>
      </c>
      <c r="S97" s="21">
        <f>IFERROR(VLOOKUP(B97,'Customer Details'!$A$7:$C$15,3,FALSE),"")</f>
        <v>0</v>
      </c>
    </row>
    <row r="98" spans="1:19" ht="12" customHeight="1" x14ac:dyDescent="0.2">
      <c r="A98" s="24">
        <v>1039110</v>
      </c>
      <c r="B98" s="27" t="s">
        <v>4</v>
      </c>
      <c r="C98" s="24">
        <v>1039110</v>
      </c>
      <c r="D98" s="24" t="s">
        <v>128</v>
      </c>
      <c r="E98" s="27">
        <v>1</v>
      </c>
      <c r="F98" s="27" t="s">
        <v>102</v>
      </c>
      <c r="G98" s="65">
        <v>547.2440805532799</v>
      </c>
      <c r="H98" s="58">
        <f>G98*1.1</f>
        <v>601.96848860860791</v>
      </c>
      <c r="I98" s="58">
        <f>IFERROR(G98*(1-S98),"")</f>
        <v>547.2440805532799</v>
      </c>
      <c r="J98" s="58">
        <f>IFERROR(I98*1.1,"")</f>
        <v>601.96848860860791</v>
      </c>
      <c r="K98" s="8" t="s">
        <v>69</v>
      </c>
      <c r="L98" s="8" t="s">
        <v>69</v>
      </c>
      <c r="N98" s="8" t="s">
        <v>69</v>
      </c>
      <c r="S98" s="21">
        <f>IFERROR(VLOOKUP(B98,'Customer Details'!$A$7:$C$15,3,FALSE),"")</f>
        <v>0</v>
      </c>
    </row>
    <row r="99" spans="1:19" s="77" customFormat="1" ht="24" customHeight="1" x14ac:dyDescent="0.2">
      <c r="A99" s="100"/>
      <c r="B99" s="78"/>
      <c r="C99" s="100" t="s">
        <v>129</v>
      </c>
      <c r="E99" s="79"/>
      <c r="F99" s="79"/>
      <c r="G99" s="114"/>
      <c r="H99" s="114"/>
      <c r="I99" s="114"/>
      <c r="J99" s="114"/>
      <c r="K99" s="115"/>
      <c r="L99" s="116"/>
      <c r="M99" s="115"/>
      <c r="N99" s="115"/>
      <c r="O99" s="115"/>
      <c r="P99" s="115"/>
      <c r="Q99" s="115"/>
      <c r="R99" s="124"/>
      <c r="S99" s="125" t="str">
        <f>IFERROR(VLOOKUP(B99,'Customer Details'!$A$7:$C$15,3,FALSE),"")</f>
        <v/>
      </c>
    </row>
    <row r="100" spans="1:19" ht="12" customHeight="1" x14ac:dyDescent="0.2">
      <c r="A100" s="24">
        <v>1032448</v>
      </c>
      <c r="B100" s="27" t="s">
        <v>4</v>
      </c>
      <c r="C100" s="24">
        <v>1032448</v>
      </c>
      <c r="D100" s="24" t="s">
        <v>130</v>
      </c>
      <c r="E100" s="27">
        <v>1</v>
      </c>
      <c r="G100" s="65">
        <v>640.41710288885997</v>
      </c>
      <c r="H100" s="58">
        <f t="shared" ref="H100:H108" si="18">G100*1.1</f>
        <v>704.45881317774604</v>
      </c>
      <c r="I100" s="58">
        <f t="shared" ref="I100:I108" si="19">IFERROR(G100*(1-S100),"")</f>
        <v>640.41710288885997</v>
      </c>
      <c r="J100" s="58">
        <f t="shared" ref="J100:J108" si="20">IFERROR(I100*1.1,"")</f>
        <v>704.45881317774604</v>
      </c>
      <c r="K100" s="8" t="s">
        <v>69</v>
      </c>
      <c r="L100" s="8" t="s">
        <v>69</v>
      </c>
      <c r="N100" s="8" t="s">
        <v>69</v>
      </c>
      <c r="Q100" s="8" t="s">
        <v>69</v>
      </c>
      <c r="S100" s="21">
        <f>IFERROR(VLOOKUP(B100,'Customer Details'!$A$7:$C$15,3,FALSE),"")</f>
        <v>0</v>
      </c>
    </row>
    <row r="101" spans="1:19" ht="12" customHeight="1" x14ac:dyDescent="0.2">
      <c r="A101" s="24">
        <v>1032558</v>
      </c>
      <c r="B101" s="27" t="s">
        <v>4</v>
      </c>
      <c r="C101" s="24">
        <v>1032558</v>
      </c>
      <c r="D101" s="24" t="s">
        <v>131</v>
      </c>
      <c r="E101" s="27">
        <v>1</v>
      </c>
      <c r="G101" s="65">
        <v>664.00520980926001</v>
      </c>
      <c r="H101" s="58">
        <f t="shared" si="18"/>
        <v>730.40573079018611</v>
      </c>
      <c r="I101" s="58">
        <f t="shared" si="19"/>
        <v>664.00520980926001</v>
      </c>
      <c r="J101" s="58">
        <f t="shared" si="20"/>
        <v>730.40573079018611</v>
      </c>
      <c r="K101" s="8" t="s">
        <v>69</v>
      </c>
      <c r="L101" s="8" t="s">
        <v>69</v>
      </c>
      <c r="N101" s="8" t="s">
        <v>69</v>
      </c>
      <c r="Q101" s="8" t="s">
        <v>69</v>
      </c>
      <c r="S101" s="21">
        <f>IFERROR(VLOOKUP(B101,'Customer Details'!$A$7:$C$15,3,FALSE),"")</f>
        <v>0</v>
      </c>
    </row>
    <row r="102" spans="1:19" ht="12" customHeight="1" x14ac:dyDescent="0.2">
      <c r="A102" s="24">
        <v>1037432</v>
      </c>
      <c r="B102" s="27" t="s">
        <v>4</v>
      </c>
      <c r="C102" s="24">
        <v>1037432</v>
      </c>
      <c r="D102" s="24" t="s">
        <v>132</v>
      </c>
      <c r="E102" s="27">
        <v>1</v>
      </c>
      <c r="G102" s="65">
        <v>673.44045257742005</v>
      </c>
      <c r="H102" s="58">
        <f t="shared" si="18"/>
        <v>740.78449783516214</v>
      </c>
      <c r="I102" s="58">
        <f t="shared" si="19"/>
        <v>673.44045257742005</v>
      </c>
      <c r="J102" s="58">
        <f t="shared" si="20"/>
        <v>740.78449783516214</v>
      </c>
      <c r="K102" s="8" t="s">
        <v>69</v>
      </c>
      <c r="L102" s="8" t="s">
        <v>69</v>
      </c>
      <c r="N102" s="8" t="s">
        <v>69</v>
      </c>
      <c r="Q102" s="8" t="s">
        <v>69</v>
      </c>
      <c r="S102" s="21">
        <f>IFERROR(VLOOKUP(B102,'Customer Details'!$A$7:$C$15,3,FALSE),"")</f>
        <v>0</v>
      </c>
    </row>
    <row r="103" spans="1:19" ht="12" customHeight="1" x14ac:dyDescent="0.2">
      <c r="A103" s="24">
        <v>1037553</v>
      </c>
      <c r="B103" s="27" t="s">
        <v>4</v>
      </c>
      <c r="C103" s="24">
        <v>1037553</v>
      </c>
      <c r="D103" s="24" t="s">
        <v>133</v>
      </c>
      <c r="E103" s="27">
        <v>1</v>
      </c>
      <c r="G103" s="65">
        <v>699.38737018986001</v>
      </c>
      <c r="H103" s="58">
        <f t="shared" si="18"/>
        <v>769.32610720884611</v>
      </c>
      <c r="I103" s="58">
        <f t="shared" si="19"/>
        <v>699.38737018986001</v>
      </c>
      <c r="J103" s="58">
        <f t="shared" si="20"/>
        <v>769.32610720884611</v>
      </c>
      <c r="K103" s="8" t="s">
        <v>69</v>
      </c>
      <c r="L103" s="8" t="s">
        <v>69</v>
      </c>
      <c r="N103" s="8" t="s">
        <v>69</v>
      </c>
      <c r="Q103" s="8" t="s">
        <v>69</v>
      </c>
      <c r="S103" s="21">
        <f>IFERROR(VLOOKUP(B103,'Customer Details'!$A$7:$C$15,3,FALSE),"")</f>
        <v>0</v>
      </c>
    </row>
    <row r="104" spans="1:19" ht="12" customHeight="1" x14ac:dyDescent="0.2">
      <c r="A104" s="24">
        <v>1039378</v>
      </c>
      <c r="B104" s="27" t="s">
        <v>4</v>
      </c>
      <c r="C104" s="24">
        <v>1039378</v>
      </c>
      <c r="D104" s="24" t="s">
        <v>134</v>
      </c>
      <c r="E104" s="27">
        <v>1</v>
      </c>
      <c r="G104" s="65">
        <v>708.82261295801993</v>
      </c>
      <c r="H104" s="58">
        <f t="shared" si="18"/>
        <v>779.70487425382203</v>
      </c>
      <c r="I104" s="58">
        <f t="shared" si="19"/>
        <v>708.82261295801993</v>
      </c>
      <c r="J104" s="58">
        <f t="shared" si="20"/>
        <v>779.70487425382203</v>
      </c>
      <c r="K104" s="8" t="s">
        <v>69</v>
      </c>
      <c r="L104" s="8" t="s">
        <v>69</v>
      </c>
      <c r="N104" s="8" t="s">
        <v>69</v>
      </c>
      <c r="Q104" s="8" t="s">
        <v>69</v>
      </c>
      <c r="S104" s="21">
        <f>IFERROR(VLOOKUP(B104,'Customer Details'!$A$7:$C$15,3,FALSE),"")</f>
        <v>0</v>
      </c>
    </row>
    <row r="105" spans="1:19" ht="12" customHeight="1" x14ac:dyDescent="0.2">
      <c r="A105" s="24">
        <v>1043171</v>
      </c>
      <c r="B105" s="27" t="s">
        <v>4</v>
      </c>
      <c r="C105" s="24">
        <v>1043171</v>
      </c>
      <c r="D105" s="24" t="s">
        <v>135</v>
      </c>
      <c r="E105" s="27">
        <v>1</v>
      </c>
      <c r="G105" s="65">
        <v>799.63682460155997</v>
      </c>
      <c r="H105" s="58">
        <f t="shared" si="18"/>
        <v>879.60050706171603</v>
      </c>
      <c r="I105" s="58">
        <f t="shared" si="19"/>
        <v>799.63682460155997</v>
      </c>
      <c r="J105" s="58">
        <f t="shared" si="20"/>
        <v>879.60050706171603</v>
      </c>
      <c r="K105" s="8"/>
      <c r="L105" s="8"/>
      <c r="M105" s="8" t="s">
        <v>69</v>
      </c>
      <c r="N105" s="8"/>
      <c r="Q105" s="8" t="s">
        <v>69</v>
      </c>
      <c r="S105" s="21">
        <f>IFERROR(VLOOKUP(B105,'Customer Details'!$A$7:$C$15,3,FALSE),"")</f>
        <v>0</v>
      </c>
    </row>
    <row r="106" spans="1:19" ht="12" customHeight="1" x14ac:dyDescent="0.2">
      <c r="A106" s="24">
        <v>1045344</v>
      </c>
      <c r="B106" s="27" t="s">
        <v>4</v>
      </c>
      <c r="C106" s="24">
        <v>1045344</v>
      </c>
      <c r="D106" s="24" t="s">
        <v>136</v>
      </c>
      <c r="E106" s="27">
        <v>1</v>
      </c>
      <c r="G106" s="65">
        <v>840.91601171225989</v>
      </c>
      <c r="H106" s="58">
        <f t="shared" si="18"/>
        <v>925.00761288348599</v>
      </c>
      <c r="I106" s="58">
        <f t="shared" si="19"/>
        <v>840.91601171225989</v>
      </c>
      <c r="J106" s="58">
        <f t="shared" si="20"/>
        <v>925.00761288348599</v>
      </c>
      <c r="K106" s="8"/>
      <c r="L106" s="8"/>
      <c r="M106" s="8" t="s">
        <v>69</v>
      </c>
      <c r="N106" s="8"/>
      <c r="Q106" s="8" t="s">
        <v>69</v>
      </c>
      <c r="S106" s="21">
        <f>IFERROR(VLOOKUP(B106,'Customer Details'!$A$7:$C$15,3,FALSE),"")</f>
        <v>0</v>
      </c>
    </row>
    <row r="107" spans="1:19" ht="12" customHeight="1" x14ac:dyDescent="0.2">
      <c r="A107" s="24">
        <v>1049447</v>
      </c>
      <c r="B107" s="27" t="s">
        <v>4</v>
      </c>
      <c r="C107" s="24">
        <v>1049447</v>
      </c>
      <c r="D107" s="24" t="s">
        <v>137</v>
      </c>
      <c r="E107" s="27">
        <v>1</v>
      </c>
      <c r="G107" s="65">
        <v>910.50092712743992</v>
      </c>
      <c r="H107" s="58">
        <f t="shared" si="18"/>
        <v>1001.551019840184</v>
      </c>
      <c r="I107" s="58">
        <f t="shared" si="19"/>
        <v>910.50092712743992</v>
      </c>
      <c r="J107" s="58">
        <f t="shared" si="20"/>
        <v>1001.551019840184</v>
      </c>
      <c r="K107" s="8"/>
      <c r="L107" s="8"/>
      <c r="M107" s="8" t="s">
        <v>69</v>
      </c>
      <c r="N107" s="8"/>
      <c r="Q107" s="8" t="s">
        <v>69</v>
      </c>
      <c r="S107" s="21">
        <f>IFERROR(VLOOKUP(B107,'Customer Details'!$A$7:$C$15,3,FALSE),"")</f>
        <v>0</v>
      </c>
    </row>
    <row r="108" spans="1:19" ht="12" customHeight="1" x14ac:dyDescent="0.2">
      <c r="A108" s="24">
        <v>1051304</v>
      </c>
      <c r="B108" s="27" t="s">
        <v>4</v>
      </c>
      <c r="C108" s="24">
        <v>1051304</v>
      </c>
      <c r="D108" s="24" t="s">
        <v>138</v>
      </c>
      <c r="E108" s="27">
        <v>1</v>
      </c>
      <c r="G108" s="65">
        <v>1047.31194726576</v>
      </c>
      <c r="H108" s="58">
        <f t="shared" si="18"/>
        <v>1152.0431419923361</v>
      </c>
      <c r="I108" s="58">
        <f t="shared" si="19"/>
        <v>1047.31194726576</v>
      </c>
      <c r="J108" s="58">
        <f t="shared" si="20"/>
        <v>1152.0431419923361</v>
      </c>
      <c r="M108" s="8" t="s">
        <v>69</v>
      </c>
      <c r="Q108" s="8" t="s">
        <v>69</v>
      </c>
      <c r="S108" s="21">
        <f>IFERROR(VLOOKUP(B108,'Customer Details'!$A$7:$C$15,3,FALSE),"")</f>
        <v>0</v>
      </c>
    </row>
    <row r="109" spans="1:19" s="77" customFormat="1" ht="24" customHeight="1" x14ac:dyDescent="0.2">
      <c r="A109" s="100"/>
      <c r="B109" s="78"/>
      <c r="C109" s="100" t="s">
        <v>139</v>
      </c>
      <c r="E109" s="79"/>
      <c r="F109" s="79"/>
      <c r="G109" s="114"/>
      <c r="H109" s="114"/>
      <c r="I109" s="114"/>
      <c r="J109" s="114"/>
      <c r="K109" s="115"/>
      <c r="L109" s="116"/>
      <c r="M109" s="115"/>
      <c r="N109" s="115"/>
      <c r="O109" s="115"/>
      <c r="P109" s="115"/>
      <c r="Q109" s="115"/>
      <c r="R109" s="124"/>
      <c r="S109" s="125" t="str">
        <f>IFERROR(VLOOKUP(B109,'Customer Details'!$A$7:$C$15,3,FALSE),"")</f>
        <v/>
      </c>
    </row>
    <row r="110" spans="1:19" ht="12" customHeight="1" x14ac:dyDescent="0.2">
      <c r="A110" s="24">
        <v>1032535</v>
      </c>
      <c r="B110" s="27" t="s">
        <v>4</v>
      </c>
      <c r="C110" s="24">
        <v>1032535</v>
      </c>
      <c r="D110" s="24" t="s">
        <v>140</v>
      </c>
      <c r="E110" s="27">
        <v>1</v>
      </c>
      <c r="F110" s="27" t="s">
        <v>102</v>
      </c>
      <c r="G110" s="65">
        <v>653.39056169508012</v>
      </c>
      <c r="H110" s="58">
        <f>G110*1.1</f>
        <v>718.72961786458825</v>
      </c>
      <c r="I110" s="58">
        <f>IFERROR(G110*(1-S110),"")</f>
        <v>653.39056169508012</v>
      </c>
      <c r="J110" s="58">
        <f>IFERROR(I110*1.1,"")</f>
        <v>718.72961786458825</v>
      </c>
      <c r="K110" s="8" t="s">
        <v>69</v>
      </c>
      <c r="N110" s="8" t="s">
        <v>69</v>
      </c>
      <c r="S110" s="21">
        <f>IFERROR(VLOOKUP(B110,'Customer Details'!$A$7:$C$15,3,FALSE),"")</f>
        <v>0</v>
      </c>
    </row>
    <row r="111" spans="1:19" ht="12" customHeight="1" x14ac:dyDescent="0.2">
      <c r="A111" s="24">
        <v>1032537</v>
      </c>
      <c r="B111" s="27" t="s">
        <v>4</v>
      </c>
      <c r="C111" s="24">
        <v>1032537</v>
      </c>
      <c r="D111" s="24" t="s">
        <v>141</v>
      </c>
      <c r="E111" s="27">
        <v>1</v>
      </c>
      <c r="G111" s="65">
        <v>681.69628999955989</v>
      </c>
      <c r="H111" s="58">
        <f>G111*1.1</f>
        <v>749.865918999516</v>
      </c>
      <c r="I111" s="58">
        <f>IFERROR(G111*(1-S111),"")</f>
        <v>681.69628999955989</v>
      </c>
      <c r="J111" s="58">
        <f>IFERROR(I111*1.1,"")</f>
        <v>749.865918999516</v>
      </c>
      <c r="K111" s="8" t="s">
        <v>69</v>
      </c>
      <c r="N111" s="8" t="s">
        <v>69</v>
      </c>
      <c r="S111" s="21">
        <f>IFERROR(VLOOKUP(B111,'Customer Details'!$A$7:$C$15,3,FALSE),"")</f>
        <v>0</v>
      </c>
    </row>
    <row r="112" spans="1:19" ht="12" customHeight="1" x14ac:dyDescent="0.2">
      <c r="A112" s="24">
        <v>1039445</v>
      </c>
      <c r="B112" s="27" t="s">
        <v>4</v>
      </c>
      <c r="C112" s="24">
        <v>1039445</v>
      </c>
      <c r="D112" s="24" t="s">
        <v>142</v>
      </c>
      <c r="E112" s="27">
        <v>1</v>
      </c>
      <c r="G112" s="65">
        <v>720.61666641822001</v>
      </c>
      <c r="H112" s="58">
        <f>G112*1.1</f>
        <v>792.67833306004206</v>
      </c>
      <c r="I112" s="58">
        <f>IFERROR(G112*(1-S112),"")</f>
        <v>720.61666641822001</v>
      </c>
      <c r="J112" s="58">
        <f>IFERROR(I112*1.1,"")</f>
        <v>792.67833306004206</v>
      </c>
      <c r="K112" s="8" t="s">
        <v>69</v>
      </c>
      <c r="N112" s="8" t="s">
        <v>69</v>
      </c>
      <c r="S112" s="21">
        <f>IFERROR(VLOOKUP(B112,'Customer Details'!$A$7:$C$15,3,FALSE),"")</f>
        <v>0</v>
      </c>
    </row>
    <row r="113" spans="1:19" s="97" customFormat="1" ht="12" customHeight="1" x14ac:dyDescent="0.2">
      <c r="B113" s="217"/>
      <c r="C113" s="218" t="s">
        <v>143</v>
      </c>
      <c r="D113" s="218"/>
    </row>
    <row r="114" spans="1:19" s="97" customFormat="1" ht="12" customHeight="1" x14ac:dyDescent="0.2">
      <c r="B114" s="217"/>
      <c r="C114" s="218"/>
      <c r="D114" s="218"/>
    </row>
    <row r="115" spans="1:19" ht="12" customHeight="1" x14ac:dyDescent="0.2">
      <c r="A115" s="24">
        <v>1240220</v>
      </c>
      <c r="B115" s="27" t="s">
        <v>4</v>
      </c>
      <c r="C115" s="24">
        <v>1240220</v>
      </c>
      <c r="D115" s="24" t="s">
        <v>144</v>
      </c>
      <c r="E115" s="27">
        <v>1</v>
      </c>
      <c r="G115" s="65">
        <v>707.64320761199997</v>
      </c>
      <c r="H115" s="58">
        <f>G115*1.1</f>
        <v>778.40752837320008</v>
      </c>
      <c r="I115" s="58">
        <f>IFERROR(G115*(1-S115),"")</f>
        <v>707.64320761199997</v>
      </c>
      <c r="J115" s="58">
        <f>IFERROR(I115*1.1,"")</f>
        <v>778.40752837320008</v>
      </c>
      <c r="K115" s="8"/>
      <c r="N115" s="8" t="s">
        <v>69</v>
      </c>
      <c r="S115" s="21">
        <f>IFERROR(VLOOKUP(B115,'Customer Details'!$A$7:$C$15,3,FALSE),"")</f>
        <v>0</v>
      </c>
    </row>
    <row r="116" spans="1:19" ht="12" customHeight="1" x14ac:dyDescent="0.2">
      <c r="A116" s="24">
        <v>1240222</v>
      </c>
      <c r="B116" s="27" t="s">
        <v>4</v>
      </c>
      <c r="C116" s="24">
        <v>1240222</v>
      </c>
      <c r="D116" s="24" t="s">
        <v>145</v>
      </c>
      <c r="E116" s="27">
        <v>1</v>
      </c>
      <c r="G116" s="65">
        <v>731.23131453240001</v>
      </c>
      <c r="H116" s="58">
        <f>G116*1.1</f>
        <v>804.35444598564004</v>
      </c>
      <c r="I116" s="58">
        <f>IFERROR(G116*(1-S116),"")</f>
        <v>731.23131453240001</v>
      </c>
      <c r="J116" s="58">
        <f>IFERROR(I116*1.1,"")</f>
        <v>804.35444598564004</v>
      </c>
      <c r="K116" s="8"/>
      <c r="N116" s="8" t="s">
        <v>69</v>
      </c>
      <c r="S116" s="21">
        <f>IFERROR(VLOOKUP(B116,'Customer Details'!$A$7:$C$15,3,FALSE),"")</f>
        <v>0</v>
      </c>
    </row>
    <row r="117" spans="1:19" ht="12" customHeight="1" x14ac:dyDescent="0.2">
      <c r="A117" s="24">
        <v>1240224</v>
      </c>
      <c r="B117" s="27" t="s">
        <v>4</v>
      </c>
      <c r="C117" s="24">
        <v>1240224</v>
      </c>
      <c r="D117" s="24" t="s">
        <v>146</v>
      </c>
      <c r="E117" s="27">
        <v>1</v>
      </c>
      <c r="G117" s="65">
        <v>766.61347491299989</v>
      </c>
      <c r="H117" s="58">
        <f>G117*1.1</f>
        <v>843.27482240429993</v>
      </c>
      <c r="I117" s="58">
        <f>IFERROR(G117*(1-S117),"")</f>
        <v>766.61347491299989</v>
      </c>
      <c r="J117" s="58">
        <f>IFERROR(I117*1.1,"")</f>
        <v>843.27482240429993</v>
      </c>
      <c r="K117" s="8"/>
      <c r="N117" s="8" t="s">
        <v>69</v>
      </c>
      <c r="S117" s="21">
        <f>IFERROR(VLOOKUP(B117,'Customer Details'!$A$7:$C$15,3,FALSE),"")</f>
        <v>0</v>
      </c>
    </row>
    <row r="118" spans="1:19" ht="12" customHeight="1" x14ac:dyDescent="0.2">
      <c r="A118" s="24">
        <v>1240243</v>
      </c>
      <c r="B118" s="27" t="s">
        <v>4</v>
      </c>
      <c r="C118" s="24">
        <v>1240243</v>
      </c>
      <c r="D118" s="24" t="s">
        <v>147</v>
      </c>
      <c r="E118" s="27">
        <v>1</v>
      </c>
      <c r="G118" s="65">
        <v>908.14211643539988</v>
      </c>
      <c r="H118" s="58">
        <f>G118*1.1</f>
        <v>998.95632807893992</v>
      </c>
      <c r="I118" s="58">
        <f>IFERROR(G118*(1-S118),"")</f>
        <v>908.14211643539988</v>
      </c>
      <c r="J118" s="58">
        <f>IFERROR(I118*1.1,"")</f>
        <v>998.95632807893992</v>
      </c>
      <c r="K118" s="8"/>
      <c r="N118" s="8" t="s">
        <v>69</v>
      </c>
      <c r="S118" s="21">
        <f>IFERROR(VLOOKUP(B118,'Customer Details'!$A$7:$C$15,3,FALSE),"")</f>
        <v>0</v>
      </c>
    </row>
    <row r="119" spans="1:19" ht="12" customHeight="1" x14ac:dyDescent="0.2">
      <c r="A119" s="24">
        <v>1240245</v>
      </c>
      <c r="B119" s="27" t="s">
        <v>4</v>
      </c>
      <c r="C119" s="24">
        <v>1240245</v>
      </c>
      <c r="D119" s="24" t="s">
        <v>148</v>
      </c>
      <c r="E119" s="27">
        <v>1</v>
      </c>
      <c r="G119" s="65">
        <v>1002.4945441169999</v>
      </c>
      <c r="H119" s="58">
        <f>G119*1.1</f>
        <v>1102.7439985287001</v>
      </c>
      <c r="I119" s="58">
        <f>IFERROR(G119*(1-S119),"")</f>
        <v>1002.4945441169999</v>
      </c>
      <c r="J119" s="58">
        <f>IFERROR(I119*1.1,"")</f>
        <v>1102.7439985287001</v>
      </c>
      <c r="K119" s="8"/>
      <c r="N119" s="8" t="s">
        <v>69</v>
      </c>
      <c r="S119" s="21">
        <f>IFERROR(VLOOKUP(B119,'Customer Details'!$A$7:$C$15,3,FALSE),"")</f>
        <v>0</v>
      </c>
    </row>
    <row r="120" spans="1:19" s="97" customFormat="1" ht="12" customHeight="1" x14ac:dyDescent="0.2">
      <c r="B120" s="217"/>
      <c r="C120" s="218" t="s">
        <v>149</v>
      </c>
      <c r="D120" s="218"/>
    </row>
    <row r="121" spans="1:19" s="97" customFormat="1" ht="12" customHeight="1" x14ac:dyDescent="0.2">
      <c r="B121" s="217"/>
      <c r="C121" s="218"/>
      <c r="D121" s="218"/>
    </row>
    <row r="122" spans="1:19" ht="12" customHeight="1" x14ac:dyDescent="0.2">
      <c r="A122" s="24">
        <v>1240246</v>
      </c>
      <c r="B122" s="27" t="s">
        <v>4</v>
      </c>
      <c r="C122" s="24">
        <v>1240246</v>
      </c>
      <c r="D122" s="24" t="s">
        <v>150</v>
      </c>
      <c r="E122" s="27">
        <v>1</v>
      </c>
      <c r="G122" s="65">
        <v>1014.2885975772</v>
      </c>
      <c r="H122" s="58">
        <f>G122*1.1</f>
        <v>1115.71745733492</v>
      </c>
      <c r="I122" s="58">
        <f>IFERROR(G122*(1-S122),"")</f>
        <v>1014.2885975772</v>
      </c>
      <c r="J122" s="58">
        <f>IFERROR(I122*1.1,"")</f>
        <v>1115.71745733492</v>
      </c>
      <c r="K122" s="8"/>
      <c r="N122" s="8" t="s">
        <v>69</v>
      </c>
      <c r="S122" s="21">
        <f>IFERROR(VLOOKUP(B122,'Customer Details'!$A$7:$C$15,3,FALSE),"")</f>
        <v>0</v>
      </c>
    </row>
    <row r="123" spans="1:19" s="77" customFormat="1" ht="24" customHeight="1" x14ac:dyDescent="0.2">
      <c r="A123" s="100"/>
      <c r="B123" s="78"/>
      <c r="C123" s="100" t="s">
        <v>151</v>
      </c>
      <c r="E123" s="79"/>
      <c r="F123" s="79"/>
      <c r="G123" s="126"/>
      <c r="H123" s="114"/>
      <c r="I123" s="114"/>
      <c r="J123" s="114"/>
      <c r="K123" s="115"/>
      <c r="L123" s="116"/>
      <c r="M123" s="115"/>
      <c r="N123" s="115"/>
      <c r="O123" s="115"/>
      <c r="P123" s="115"/>
      <c r="Q123" s="115"/>
      <c r="R123" s="124"/>
      <c r="S123" s="125" t="str">
        <f>IFERROR(VLOOKUP(B123,'Customer Details'!$A$7:$C$15,3,FALSE),"")</f>
        <v/>
      </c>
    </row>
    <row r="124" spans="1:19" ht="12" customHeight="1" x14ac:dyDescent="0.2">
      <c r="A124" s="24">
        <v>1043001</v>
      </c>
      <c r="B124" s="27" t="s">
        <v>4</v>
      </c>
      <c r="C124" s="24">
        <v>1043001</v>
      </c>
      <c r="D124" s="24" t="s">
        <v>152</v>
      </c>
      <c r="E124" s="27">
        <v>1</v>
      </c>
      <c r="G124" s="65">
        <v>794.91920321747989</v>
      </c>
      <c r="H124" s="66">
        <f>G124*1.1</f>
        <v>874.4111235392279</v>
      </c>
      <c r="I124" s="58">
        <f>IFERROR(G124*(1-S124),"")</f>
        <v>794.91920321747989</v>
      </c>
      <c r="J124" s="58">
        <f>IFERROR(I124*1.1,"")</f>
        <v>874.4111235392279</v>
      </c>
      <c r="K124" s="8"/>
      <c r="M124" s="59" t="s">
        <v>69</v>
      </c>
      <c r="N124" s="8"/>
      <c r="Q124" s="59" t="s">
        <v>69</v>
      </c>
      <c r="S124" s="21">
        <f>IFERROR(VLOOKUP(B124,'Customer Details'!$A$7:$C$15,3,FALSE),"")</f>
        <v>0</v>
      </c>
    </row>
    <row r="125" spans="1:19" ht="12" customHeight="1" x14ac:dyDescent="0.2">
      <c r="A125" s="24">
        <v>1049014</v>
      </c>
      <c r="B125" s="27" t="s">
        <v>4</v>
      </c>
      <c r="C125" s="24">
        <v>1049014</v>
      </c>
      <c r="D125" s="24" t="s">
        <v>153</v>
      </c>
      <c r="E125" s="27">
        <v>1</v>
      </c>
      <c r="F125" s="27" t="s">
        <v>102</v>
      </c>
      <c r="G125" s="65">
        <v>893.98925228316</v>
      </c>
      <c r="H125" s="66">
        <f>G125*1.1</f>
        <v>983.3881775114761</v>
      </c>
      <c r="I125" s="58">
        <f>IFERROR(G125*(1-S125),"")</f>
        <v>893.98925228316</v>
      </c>
      <c r="J125" s="58">
        <f>IFERROR(I125*1.1,"")</f>
        <v>983.3881775114761</v>
      </c>
      <c r="K125" s="8"/>
      <c r="M125" s="59" t="s">
        <v>69</v>
      </c>
      <c r="N125" s="8"/>
      <c r="Q125" s="59" t="s">
        <v>69</v>
      </c>
      <c r="S125" s="21">
        <f>IFERROR(VLOOKUP(B125,'Customer Details'!$A$7:$C$15,3,FALSE),"")</f>
        <v>0</v>
      </c>
    </row>
    <row r="126" spans="1:19" s="77" customFormat="1" ht="24" customHeight="1" x14ac:dyDescent="0.2">
      <c r="A126" s="100"/>
      <c r="B126" s="78"/>
      <c r="C126" s="100" t="s">
        <v>154</v>
      </c>
      <c r="E126" s="79"/>
      <c r="F126" s="79"/>
      <c r="G126" s="126"/>
      <c r="H126" s="114"/>
      <c r="I126" s="114"/>
      <c r="J126" s="114"/>
      <c r="K126" s="115"/>
      <c r="L126" s="116"/>
      <c r="M126" s="115"/>
      <c r="N126" s="115"/>
      <c r="O126" s="115"/>
      <c r="P126" s="115"/>
      <c r="Q126" s="115"/>
      <c r="R126" s="124"/>
      <c r="S126" s="125" t="str">
        <f>IFERROR(VLOOKUP(B126,'Customer Details'!$A$7:$C$15,3,FALSE),"")</f>
        <v/>
      </c>
    </row>
    <row r="127" spans="1:19" ht="12" customHeight="1" x14ac:dyDescent="0.2">
      <c r="A127" s="24">
        <v>1041023</v>
      </c>
      <c r="B127" s="27" t="s">
        <v>4</v>
      </c>
      <c r="C127" s="24">
        <v>1041023</v>
      </c>
      <c r="D127" s="24" t="s">
        <v>155</v>
      </c>
      <c r="E127" s="27">
        <v>1</v>
      </c>
      <c r="G127" s="65">
        <v>1044.95313657372</v>
      </c>
      <c r="H127" s="66">
        <f>G127*1.1</f>
        <v>1149.4484502310922</v>
      </c>
      <c r="I127" s="58">
        <f>IFERROR(G127*(1-S127),"")</f>
        <v>1044.95313657372</v>
      </c>
      <c r="J127" s="58">
        <f>IFERROR(I127*1.1,"")</f>
        <v>1149.4484502310922</v>
      </c>
      <c r="K127" s="8"/>
      <c r="M127" s="59" t="s">
        <v>69</v>
      </c>
      <c r="N127" s="8"/>
      <c r="Q127" s="59" t="s">
        <v>69</v>
      </c>
      <c r="S127" s="21">
        <f>IFERROR(VLOOKUP(B127,'Customer Details'!$A$7:$C$15,3,FALSE),"")</f>
        <v>0</v>
      </c>
    </row>
    <row r="128" spans="1:19" ht="12" customHeight="1" x14ac:dyDescent="0.2">
      <c r="A128" s="24">
        <v>1049037</v>
      </c>
      <c r="B128" s="27" t="s">
        <v>4</v>
      </c>
      <c r="C128" s="24">
        <v>1049037</v>
      </c>
      <c r="D128" s="24" t="s">
        <v>156</v>
      </c>
      <c r="E128" s="27">
        <v>1</v>
      </c>
      <c r="G128" s="65">
        <v>1129.87032148716</v>
      </c>
      <c r="H128" s="66">
        <f>G128*1.1</f>
        <v>1242.8573536358761</v>
      </c>
      <c r="I128" s="58">
        <f>IFERROR(G128*(1-S128),"")</f>
        <v>1129.87032148716</v>
      </c>
      <c r="J128" s="58">
        <f>IFERROR(I128*1.1,"")</f>
        <v>1242.8573536358761</v>
      </c>
      <c r="K128" s="8"/>
      <c r="M128" s="59" t="s">
        <v>69</v>
      </c>
      <c r="N128" s="8"/>
      <c r="Q128" s="59" t="s">
        <v>69</v>
      </c>
      <c r="S128" s="21">
        <f>IFERROR(VLOOKUP(B128,'Customer Details'!$A$7:$C$15,3,FALSE),"")</f>
        <v>0</v>
      </c>
    </row>
    <row r="129" spans="1:19" ht="12" customHeight="1" x14ac:dyDescent="0.2">
      <c r="A129" s="24">
        <v>1051017</v>
      </c>
      <c r="B129" s="27" t="s">
        <v>4</v>
      </c>
      <c r="C129" s="24">
        <v>1051017</v>
      </c>
      <c r="D129" s="24" t="s">
        <v>157</v>
      </c>
      <c r="E129" s="27">
        <v>1</v>
      </c>
      <c r="F129" s="27" t="s">
        <v>102</v>
      </c>
      <c r="G129" s="65">
        <v>1239.5550186670202</v>
      </c>
      <c r="H129" s="66">
        <f>G129*1.1</f>
        <v>1363.5105205337225</v>
      </c>
      <c r="I129" s="58">
        <f>IFERROR(G129*(1-S129),"")</f>
        <v>1239.5550186670202</v>
      </c>
      <c r="J129" s="58">
        <f>IFERROR(I129*1.1,"")</f>
        <v>1363.5105205337225</v>
      </c>
      <c r="K129" s="8"/>
      <c r="M129" s="59" t="s">
        <v>69</v>
      </c>
      <c r="N129" s="8"/>
      <c r="Q129" s="59" t="s">
        <v>69</v>
      </c>
      <c r="S129" s="21">
        <f>IFERROR(VLOOKUP(B129,'Customer Details'!$A$7:$C$15,3,FALSE),"")</f>
        <v>0</v>
      </c>
    </row>
    <row r="130" spans="1:19" s="77" customFormat="1" ht="24" customHeight="1" x14ac:dyDescent="0.2">
      <c r="A130" s="100"/>
      <c r="B130" s="78"/>
      <c r="C130" s="100" t="s">
        <v>158</v>
      </c>
      <c r="E130" s="79"/>
      <c r="F130" s="79"/>
      <c r="G130" s="126"/>
      <c r="H130" s="114"/>
      <c r="I130" s="114"/>
      <c r="J130" s="114"/>
      <c r="K130" s="115"/>
      <c r="L130" s="116"/>
      <c r="M130" s="115"/>
      <c r="N130" s="115"/>
      <c r="O130" s="115"/>
      <c r="P130" s="115"/>
      <c r="Q130" s="115"/>
      <c r="R130" s="124"/>
      <c r="S130" s="125" t="str">
        <f>IFERROR(VLOOKUP(B130,'Customer Details'!$A$7:$C$15,3,FALSE),"")</f>
        <v/>
      </c>
    </row>
    <row r="131" spans="1:19" ht="12" customHeight="1" x14ac:dyDescent="0.2">
      <c r="A131" s="24">
        <v>1117161</v>
      </c>
      <c r="B131" s="27" t="s">
        <v>4</v>
      </c>
      <c r="C131" s="24">
        <v>1117161</v>
      </c>
      <c r="D131" s="24" t="s">
        <v>159</v>
      </c>
      <c r="E131" s="27">
        <v>1</v>
      </c>
      <c r="F131" s="27" t="s">
        <v>102</v>
      </c>
      <c r="G131" s="65">
        <v>1002.4945441169999</v>
      </c>
      <c r="H131" s="58">
        <f>G131*1.1</f>
        <v>1102.7439985287001</v>
      </c>
      <c r="I131" s="58">
        <f>IFERROR(G131*(1-S131),"")</f>
        <v>1002.4945441169999</v>
      </c>
      <c r="J131" s="58">
        <f>IFERROR(I131*1.1,"")</f>
        <v>1102.7439985287001</v>
      </c>
      <c r="M131" s="8" t="s">
        <v>69</v>
      </c>
      <c r="S131" s="21">
        <f>IFERROR(VLOOKUP(B131,'Customer Details'!$A$7:$C$15,3,FALSE),"")</f>
        <v>0</v>
      </c>
    </row>
    <row r="132" spans="1:19" s="77" customFormat="1" ht="24" customHeight="1" x14ac:dyDescent="0.2">
      <c r="A132" s="100"/>
      <c r="B132" s="78"/>
      <c r="C132" s="100" t="s">
        <v>160</v>
      </c>
      <c r="E132" s="79"/>
      <c r="F132" s="79"/>
      <c r="G132" s="126"/>
      <c r="H132" s="114"/>
      <c r="I132" s="114"/>
      <c r="J132" s="114"/>
      <c r="K132" s="115"/>
      <c r="L132" s="116"/>
      <c r="M132" s="115"/>
      <c r="N132" s="115"/>
      <c r="O132" s="115"/>
      <c r="P132" s="115"/>
      <c r="Q132" s="115"/>
      <c r="R132" s="124"/>
      <c r="S132" s="125" t="str">
        <f>IFERROR(VLOOKUP(B132,'Customer Details'!$A$7:$C$15,3,FALSE),"")</f>
        <v/>
      </c>
    </row>
    <row r="133" spans="1:19" ht="12" customHeight="1" x14ac:dyDescent="0.2">
      <c r="A133" s="24">
        <v>1110102</v>
      </c>
      <c r="B133" s="27" t="s">
        <v>4</v>
      </c>
      <c r="C133" s="24">
        <v>1110102</v>
      </c>
      <c r="D133" s="24" t="s">
        <v>161</v>
      </c>
      <c r="E133" s="67">
        <v>1</v>
      </c>
      <c r="F133" s="67" t="s">
        <v>102</v>
      </c>
      <c r="G133" s="65">
        <v>697.02855949782008</v>
      </c>
      <c r="H133" s="58">
        <f t="shared" ref="H133:H139" si="21">G133*1.1</f>
        <v>766.7314154476021</v>
      </c>
      <c r="I133" s="58">
        <f t="shared" ref="I133:I139" si="22">IFERROR(G133*(1-S133),"")</f>
        <v>697.02855949782008</v>
      </c>
      <c r="J133" s="58">
        <f t="shared" ref="J133:J139" si="23">IFERROR(I133*1.1,"")</f>
        <v>766.7314154476021</v>
      </c>
      <c r="K133" s="68"/>
      <c r="L133" s="68"/>
      <c r="M133" s="68"/>
      <c r="N133" s="8" t="s">
        <v>69</v>
      </c>
      <c r="O133" s="68"/>
      <c r="P133" s="68"/>
      <c r="Q133" s="68"/>
      <c r="R133" s="69"/>
      <c r="S133" s="21">
        <f>IFERROR(VLOOKUP(B133,'Customer Details'!$A$7:$C$15,3,FALSE),"")</f>
        <v>0</v>
      </c>
    </row>
    <row r="134" spans="1:19" ht="12" customHeight="1" x14ac:dyDescent="0.2">
      <c r="A134" s="24">
        <v>1111095</v>
      </c>
      <c r="B134" s="27" t="s">
        <v>4</v>
      </c>
      <c r="C134" s="24">
        <v>1111095</v>
      </c>
      <c r="D134" s="24" t="s">
        <v>162</v>
      </c>
      <c r="E134" s="67">
        <v>1</v>
      </c>
      <c r="F134" s="67" t="s">
        <v>102</v>
      </c>
      <c r="G134" s="65">
        <v>760.71644818290008</v>
      </c>
      <c r="H134" s="58">
        <f t="shared" si="21"/>
        <v>836.78809300119019</v>
      </c>
      <c r="I134" s="58">
        <f t="shared" si="22"/>
        <v>760.71644818290008</v>
      </c>
      <c r="J134" s="58">
        <f t="shared" si="23"/>
        <v>836.78809300119019</v>
      </c>
      <c r="K134" s="68"/>
      <c r="L134" s="68"/>
      <c r="M134" s="68"/>
      <c r="N134" s="8" t="s">
        <v>69</v>
      </c>
      <c r="O134" s="68"/>
      <c r="P134" s="68"/>
      <c r="Q134" s="68"/>
      <c r="R134" s="69"/>
      <c r="S134" s="21">
        <f>IFERROR(VLOOKUP(B134,'Customer Details'!$A$7:$C$15,3,FALSE),"")</f>
        <v>0</v>
      </c>
    </row>
    <row r="135" spans="1:19" ht="12" customHeight="1" x14ac:dyDescent="0.2">
      <c r="A135" s="24">
        <v>1112164</v>
      </c>
      <c r="B135" s="27" t="s">
        <v>4</v>
      </c>
      <c r="C135" s="24">
        <v>1112164</v>
      </c>
      <c r="D135" s="24" t="s">
        <v>163</v>
      </c>
      <c r="E135" s="67">
        <v>1</v>
      </c>
      <c r="F135" s="67"/>
      <c r="G135" s="65">
        <v>810.25147271573985</v>
      </c>
      <c r="H135" s="58">
        <f t="shared" si="21"/>
        <v>891.27661998731389</v>
      </c>
      <c r="I135" s="58">
        <f t="shared" si="22"/>
        <v>810.25147271573985</v>
      </c>
      <c r="J135" s="58">
        <f t="shared" si="23"/>
        <v>891.27661998731389</v>
      </c>
      <c r="K135" s="68"/>
      <c r="L135" s="68"/>
      <c r="M135" s="68"/>
      <c r="N135" s="8" t="s">
        <v>69</v>
      </c>
      <c r="O135" s="68"/>
      <c r="P135" s="68"/>
      <c r="Q135" s="68"/>
      <c r="R135" s="69"/>
      <c r="S135" s="21">
        <f>IFERROR(VLOOKUP(B135,'Customer Details'!$A$7:$C$15,3,FALSE),"")</f>
        <v>0</v>
      </c>
    </row>
    <row r="136" spans="1:19" ht="12" customHeight="1" x14ac:dyDescent="0.2">
      <c r="A136" s="24">
        <v>1114130</v>
      </c>
      <c r="B136" s="27" t="s">
        <v>4</v>
      </c>
      <c r="C136" s="24">
        <v>1114130</v>
      </c>
      <c r="D136" s="24" t="s">
        <v>164</v>
      </c>
      <c r="E136" s="67">
        <v>1</v>
      </c>
      <c r="F136" s="67"/>
      <c r="G136" s="65">
        <v>955.31833027619996</v>
      </c>
      <c r="H136" s="58">
        <f t="shared" si="21"/>
        <v>1050.85016330382</v>
      </c>
      <c r="I136" s="58">
        <f t="shared" si="22"/>
        <v>955.31833027619996</v>
      </c>
      <c r="J136" s="58">
        <f t="shared" si="23"/>
        <v>1050.85016330382</v>
      </c>
      <c r="K136" s="68"/>
      <c r="L136" s="68"/>
      <c r="M136" s="68" t="s">
        <v>69</v>
      </c>
      <c r="N136" s="8"/>
      <c r="O136" s="68"/>
      <c r="P136" s="68"/>
      <c r="Q136" s="68"/>
      <c r="R136" s="69"/>
      <c r="S136" s="21">
        <f>IFERROR(VLOOKUP(B136,'Customer Details'!$A$7:$C$15,3,FALSE),"")</f>
        <v>0</v>
      </c>
    </row>
    <row r="137" spans="1:19" ht="12" customHeight="1" x14ac:dyDescent="0.2">
      <c r="A137" s="24">
        <v>1116125</v>
      </c>
      <c r="B137" s="27" t="s">
        <v>4</v>
      </c>
      <c r="C137" s="24">
        <v>1116125</v>
      </c>
      <c r="D137" s="24" t="s">
        <v>165</v>
      </c>
      <c r="E137" s="67">
        <v>1</v>
      </c>
      <c r="F137" s="67"/>
      <c r="G137" s="65">
        <v>1039.0561098436199</v>
      </c>
      <c r="H137" s="58">
        <f t="shared" si="21"/>
        <v>1142.9617208279819</v>
      </c>
      <c r="I137" s="58">
        <f t="shared" si="22"/>
        <v>1039.0561098436199</v>
      </c>
      <c r="J137" s="58">
        <f t="shared" si="23"/>
        <v>1142.9617208279819</v>
      </c>
      <c r="K137" s="68"/>
      <c r="L137" s="68"/>
      <c r="M137" s="68" t="s">
        <v>69</v>
      </c>
      <c r="N137" s="8"/>
      <c r="O137" s="68"/>
      <c r="P137" s="68"/>
      <c r="Q137" s="68"/>
      <c r="R137" s="69"/>
      <c r="S137" s="21">
        <f>IFERROR(VLOOKUP(B137,'Customer Details'!$A$7:$C$15,3,FALSE),"")</f>
        <v>0</v>
      </c>
    </row>
    <row r="138" spans="1:19" ht="12" customHeight="1" x14ac:dyDescent="0.2">
      <c r="A138" s="24">
        <v>1117119</v>
      </c>
      <c r="B138" s="27" t="s">
        <v>4</v>
      </c>
      <c r="C138" s="24">
        <v>1117119</v>
      </c>
      <c r="D138" s="24" t="s">
        <v>166</v>
      </c>
      <c r="E138" s="67">
        <v>1</v>
      </c>
      <c r="F138" s="67"/>
      <c r="G138" s="65">
        <v>1090.9499450684998</v>
      </c>
      <c r="H138" s="58">
        <f t="shared" si="21"/>
        <v>1200.0449395753499</v>
      </c>
      <c r="I138" s="58">
        <f t="shared" si="22"/>
        <v>1090.9499450684998</v>
      </c>
      <c r="J138" s="58">
        <f t="shared" si="23"/>
        <v>1200.0449395753499</v>
      </c>
      <c r="K138" s="68"/>
      <c r="L138" s="68"/>
      <c r="M138" s="68" t="s">
        <v>69</v>
      </c>
      <c r="N138" s="8"/>
      <c r="O138" s="68"/>
      <c r="P138" s="68"/>
      <c r="Q138" s="68"/>
      <c r="R138" s="69"/>
      <c r="S138" s="21">
        <f>IFERROR(VLOOKUP(B138,'Customer Details'!$A$7:$C$15,3,FALSE),"")</f>
        <v>0</v>
      </c>
    </row>
    <row r="139" spans="1:19" ht="12" customHeight="1" x14ac:dyDescent="0.2">
      <c r="A139" s="24">
        <v>1118090</v>
      </c>
      <c r="B139" s="27" t="s">
        <v>4</v>
      </c>
      <c r="C139" s="24">
        <v>1118090</v>
      </c>
      <c r="D139" s="24" t="s">
        <v>167</v>
      </c>
      <c r="E139" s="67">
        <v>1</v>
      </c>
      <c r="F139" s="67"/>
      <c r="G139" s="65">
        <v>1122.79388941104</v>
      </c>
      <c r="H139" s="58">
        <f t="shared" si="21"/>
        <v>1235.0732783521441</v>
      </c>
      <c r="I139" s="58">
        <f t="shared" si="22"/>
        <v>1122.79388941104</v>
      </c>
      <c r="J139" s="58">
        <f t="shared" si="23"/>
        <v>1235.0732783521441</v>
      </c>
      <c r="K139" s="68"/>
      <c r="L139" s="68"/>
      <c r="M139" s="68" t="s">
        <v>69</v>
      </c>
      <c r="N139" s="8"/>
      <c r="O139" s="68"/>
      <c r="P139" s="68"/>
      <c r="Q139" s="68"/>
      <c r="R139" s="69"/>
      <c r="S139" s="21">
        <f>IFERROR(VLOOKUP(B139,'Customer Details'!$A$7:$C$15,3,FALSE),"")</f>
        <v>0</v>
      </c>
    </row>
    <row r="140" spans="1:19" s="77" customFormat="1" ht="24" customHeight="1" x14ac:dyDescent="0.2">
      <c r="A140" s="100"/>
      <c r="B140" s="78"/>
      <c r="C140" s="100" t="s">
        <v>168</v>
      </c>
      <c r="E140" s="79"/>
      <c r="F140" s="79"/>
      <c r="G140" s="126"/>
      <c r="H140" s="114"/>
      <c r="I140" s="114"/>
      <c r="J140" s="114"/>
      <c r="K140" s="115"/>
      <c r="L140" s="116"/>
      <c r="M140" s="115"/>
      <c r="N140" s="115"/>
      <c r="O140" s="115"/>
      <c r="P140" s="115"/>
      <c r="Q140" s="115"/>
      <c r="R140" s="124"/>
      <c r="S140" s="125" t="str">
        <f>IFERROR(VLOOKUP(B140,'Customer Details'!$A$7:$C$15,3,FALSE),"")</f>
        <v/>
      </c>
    </row>
    <row r="141" spans="1:19" ht="12" customHeight="1" x14ac:dyDescent="0.2">
      <c r="A141" s="24">
        <v>1037384</v>
      </c>
      <c r="B141" s="27" t="s">
        <v>4</v>
      </c>
      <c r="C141" s="24">
        <v>1037384</v>
      </c>
      <c r="D141" s="24" t="s">
        <v>169</v>
      </c>
      <c r="E141" s="27">
        <v>1</v>
      </c>
      <c r="G141" s="65">
        <v>667.54342584732001</v>
      </c>
      <c r="H141" s="66">
        <f>G141*1.1</f>
        <v>734.29776843205207</v>
      </c>
      <c r="I141" s="58">
        <f>IFERROR(G141*(1-S141),"")</f>
        <v>667.54342584732001</v>
      </c>
      <c r="J141" s="58">
        <f>IFERROR(I141*1.1,"")</f>
        <v>734.29776843205207</v>
      </c>
      <c r="K141" s="8"/>
      <c r="N141" s="8"/>
      <c r="Q141" s="59" t="s">
        <v>69</v>
      </c>
      <c r="S141" s="21">
        <f>IFERROR(VLOOKUP(B141,'Customer Details'!$A$7:$C$15,3,FALSE),"")</f>
        <v>0</v>
      </c>
    </row>
    <row r="142" spans="1:19" ht="12" customHeight="1" x14ac:dyDescent="0.2">
      <c r="A142" s="24">
        <v>1039363</v>
      </c>
      <c r="B142" s="27" t="s">
        <v>4</v>
      </c>
      <c r="C142" s="24">
        <v>1039363</v>
      </c>
      <c r="D142" s="24" t="s">
        <v>170</v>
      </c>
      <c r="E142" s="27">
        <v>1</v>
      </c>
      <c r="G142" s="65">
        <v>689.95212742169997</v>
      </c>
      <c r="H142" s="66">
        <f>G142*1.1</f>
        <v>758.94734016387008</v>
      </c>
      <c r="I142" s="58">
        <f>IFERROR(G142*(1-S142),"")</f>
        <v>689.95212742169997</v>
      </c>
      <c r="J142" s="58">
        <f>IFERROR(I142*1.1,"")</f>
        <v>758.94734016387008</v>
      </c>
      <c r="K142" s="8"/>
      <c r="N142" s="8"/>
      <c r="Q142" s="59" t="s">
        <v>69</v>
      </c>
      <c r="S142" s="21">
        <f>IFERROR(VLOOKUP(B142,'Customer Details'!$A$7:$C$15,3,FALSE),"")</f>
        <v>0</v>
      </c>
    </row>
    <row r="143" spans="1:19" ht="12" customHeight="1" x14ac:dyDescent="0.2">
      <c r="A143" s="24">
        <v>1041374</v>
      </c>
      <c r="B143" s="27" t="s">
        <v>4</v>
      </c>
      <c r="C143" s="24">
        <v>1041374</v>
      </c>
      <c r="D143" s="24" t="s">
        <v>171</v>
      </c>
      <c r="E143" s="27">
        <v>1</v>
      </c>
      <c r="G143" s="65">
        <v>737.12834126249993</v>
      </c>
      <c r="H143" s="66">
        <f>G143*1.1</f>
        <v>810.84117538875</v>
      </c>
      <c r="I143" s="58">
        <f>IFERROR(G143*(1-S143),"")</f>
        <v>737.12834126249993</v>
      </c>
      <c r="J143" s="58">
        <f>IFERROR(I143*1.1,"")</f>
        <v>810.84117538875</v>
      </c>
      <c r="K143" s="8"/>
      <c r="N143" s="8"/>
      <c r="Q143" s="59" t="s">
        <v>69</v>
      </c>
      <c r="S143" s="21">
        <f>IFERROR(VLOOKUP(B143,'Customer Details'!$A$7:$C$15,3,FALSE),"")</f>
        <v>0</v>
      </c>
    </row>
    <row r="144" spans="1:19" ht="12" customHeight="1" x14ac:dyDescent="0.2">
      <c r="A144" s="24">
        <v>1045314</v>
      </c>
      <c r="B144" s="27" t="s">
        <v>4</v>
      </c>
      <c r="C144" s="24">
        <v>1045314</v>
      </c>
      <c r="D144" s="24" t="s">
        <v>172</v>
      </c>
      <c r="E144" s="27">
        <v>1</v>
      </c>
      <c r="G144" s="65">
        <v>807.89266202370004</v>
      </c>
      <c r="H144" s="66">
        <f>G144*1.1</f>
        <v>888.68192822607011</v>
      </c>
      <c r="I144" s="58">
        <f>IFERROR(G144*(1-S144),"")</f>
        <v>807.89266202370004</v>
      </c>
      <c r="J144" s="58">
        <f>IFERROR(I144*1.1,"")</f>
        <v>888.68192822607011</v>
      </c>
      <c r="K144" s="8"/>
      <c r="N144" s="8"/>
      <c r="Q144" s="59" t="s">
        <v>69</v>
      </c>
      <c r="S144" s="21">
        <f>IFERROR(VLOOKUP(B144,'Customer Details'!$A$7:$C$15,3,FALSE),"")</f>
        <v>0</v>
      </c>
    </row>
    <row r="145" spans="1:19" ht="12" customHeight="1" x14ac:dyDescent="0.2">
      <c r="A145" s="24">
        <v>1049430</v>
      </c>
      <c r="B145" s="27" t="s">
        <v>4</v>
      </c>
      <c r="C145" s="24">
        <v>1049430</v>
      </c>
      <c r="D145" s="24" t="s">
        <v>173</v>
      </c>
      <c r="E145" s="27">
        <v>1</v>
      </c>
      <c r="G145" s="65">
        <v>862.14530794062</v>
      </c>
      <c r="H145" s="66">
        <f>G145*1.1</f>
        <v>948.35983873468206</v>
      </c>
      <c r="I145" s="58">
        <f>IFERROR(G145*(1-S145),"")</f>
        <v>862.14530794062</v>
      </c>
      <c r="J145" s="58">
        <f>IFERROR(I145*1.1,"")</f>
        <v>948.35983873468206</v>
      </c>
      <c r="K145" s="8"/>
      <c r="N145" s="8"/>
      <c r="Q145" s="59" t="s">
        <v>69</v>
      </c>
      <c r="S145" s="21">
        <f>IFERROR(VLOOKUP(B145,'Customer Details'!$A$7:$C$15,3,FALSE),"")</f>
        <v>0</v>
      </c>
    </row>
    <row r="146" spans="1:19" s="77" customFormat="1" ht="24" customHeight="1" x14ac:dyDescent="0.2">
      <c r="A146" s="100"/>
      <c r="B146" s="78"/>
      <c r="C146" s="100" t="s">
        <v>174</v>
      </c>
      <c r="E146" s="79"/>
      <c r="F146" s="79"/>
      <c r="G146" s="126"/>
      <c r="H146" s="114"/>
      <c r="I146" s="114"/>
      <c r="J146" s="114"/>
      <c r="K146" s="115"/>
      <c r="L146" s="116"/>
      <c r="M146" s="115"/>
      <c r="N146" s="115"/>
      <c r="O146" s="115"/>
      <c r="P146" s="115"/>
      <c r="Q146" s="115" t="s">
        <v>69</v>
      </c>
      <c r="R146" s="124"/>
      <c r="S146" s="125" t="str">
        <f>IFERROR(VLOOKUP(B146,'Customer Details'!$A$7:$C$15,3,FALSE),"")</f>
        <v/>
      </c>
    </row>
    <row r="147" spans="1:19" ht="12" customHeight="1" x14ac:dyDescent="0.2">
      <c r="A147" s="24">
        <v>1162023</v>
      </c>
      <c r="B147" s="27" t="s">
        <v>4</v>
      </c>
      <c r="C147" s="24">
        <v>1162023</v>
      </c>
      <c r="D147" s="24" t="s">
        <v>175</v>
      </c>
      <c r="E147" s="27">
        <v>1</v>
      </c>
      <c r="F147" s="27" t="s">
        <v>102</v>
      </c>
      <c r="G147" s="65">
        <v>708.82261295801993</v>
      </c>
      <c r="H147" s="66">
        <f>G147*1.1</f>
        <v>779.70487425382203</v>
      </c>
      <c r="I147" s="58">
        <f>IFERROR(G147*(1-S147),"")</f>
        <v>708.82261295801993</v>
      </c>
      <c r="J147" s="58">
        <f>IFERROR(I147*1.1,"")</f>
        <v>779.70487425382203</v>
      </c>
      <c r="K147" s="8"/>
      <c r="M147" s="59" t="s">
        <v>69</v>
      </c>
      <c r="N147" s="8"/>
      <c r="Q147" s="59" t="s">
        <v>69</v>
      </c>
      <c r="S147" s="21">
        <f>IFERROR(VLOOKUP(B147,'Customer Details'!$A$7:$C$15,3,FALSE),"")</f>
        <v>0</v>
      </c>
    </row>
    <row r="148" spans="1:19" ht="12" customHeight="1" x14ac:dyDescent="0.2">
      <c r="A148" s="24">
        <v>1166025</v>
      </c>
      <c r="B148" s="27" t="s">
        <v>4</v>
      </c>
      <c r="C148" s="24">
        <v>1166025</v>
      </c>
      <c r="D148" s="24" t="s">
        <v>176</v>
      </c>
      <c r="E148" s="27">
        <v>1</v>
      </c>
      <c r="G148" s="65">
        <v>937.62725008589985</v>
      </c>
      <c r="H148" s="66">
        <f>G148*1.1</f>
        <v>1031.38997509449</v>
      </c>
      <c r="I148" s="58">
        <f>IFERROR(G148*(1-S148),"")</f>
        <v>937.62725008589985</v>
      </c>
      <c r="J148" s="58">
        <f>IFERROR(I148*1.1,"")</f>
        <v>1031.38997509449</v>
      </c>
      <c r="K148" s="8"/>
      <c r="M148" s="59" t="s">
        <v>69</v>
      </c>
      <c r="N148" s="8"/>
      <c r="Q148" s="59" t="s">
        <v>69</v>
      </c>
      <c r="S148" s="21">
        <f>IFERROR(VLOOKUP(B148,'Customer Details'!$A$7:$C$15,3,FALSE),"")</f>
        <v>0</v>
      </c>
    </row>
    <row r="149" spans="1:19" ht="12" customHeight="1" x14ac:dyDescent="0.2">
      <c r="A149" s="24">
        <v>1167017</v>
      </c>
      <c r="B149" s="27" t="s">
        <v>4</v>
      </c>
      <c r="C149" s="24">
        <v>1167017</v>
      </c>
      <c r="D149" s="24" t="s">
        <v>177</v>
      </c>
      <c r="E149" s="27">
        <v>1</v>
      </c>
      <c r="G149" s="65">
        <v>1121.61448406502</v>
      </c>
      <c r="H149" s="66">
        <f>G149*1.1</f>
        <v>1233.7759324715221</v>
      </c>
      <c r="I149" s="58">
        <f>IFERROR(G149*(1-S149),"")</f>
        <v>1121.61448406502</v>
      </c>
      <c r="J149" s="58">
        <f>IFERROR(I149*1.1,"")</f>
        <v>1233.7759324715221</v>
      </c>
      <c r="K149" s="8"/>
      <c r="M149" s="59" t="s">
        <v>69</v>
      </c>
      <c r="N149" s="8"/>
      <c r="Q149" s="59" t="s">
        <v>69</v>
      </c>
      <c r="S149" s="21">
        <f>IFERROR(VLOOKUP(B149,'Customer Details'!$A$7:$C$15,3,FALSE),"")</f>
        <v>0</v>
      </c>
    </row>
    <row r="150" spans="1:19" s="77" customFormat="1" ht="24" customHeight="1" x14ac:dyDescent="0.2">
      <c r="A150" s="100"/>
      <c r="B150" s="78"/>
      <c r="C150" s="100" t="s">
        <v>178</v>
      </c>
      <c r="E150" s="79"/>
      <c r="F150" s="79"/>
      <c r="G150" s="126"/>
      <c r="H150" s="114"/>
      <c r="I150" s="114"/>
      <c r="J150" s="114"/>
      <c r="K150" s="115"/>
      <c r="L150" s="116"/>
      <c r="M150" s="115"/>
      <c r="N150" s="115"/>
      <c r="O150" s="115"/>
      <c r="P150" s="115"/>
      <c r="Q150" s="115" t="s">
        <v>69</v>
      </c>
      <c r="R150" s="124"/>
      <c r="S150" s="125" t="str">
        <f>IFERROR(VLOOKUP(B150,'Customer Details'!$A$7:$C$15,3,FALSE),"")</f>
        <v/>
      </c>
    </row>
    <row r="151" spans="1:19" ht="12" customHeight="1" x14ac:dyDescent="0.2">
      <c r="A151" s="24">
        <v>1161117</v>
      </c>
      <c r="B151" s="27" t="s">
        <v>4</v>
      </c>
      <c r="C151" s="24">
        <v>1161117</v>
      </c>
      <c r="D151" s="24" t="s">
        <v>179</v>
      </c>
      <c r="E151" s="27">
        <v>1</v>
      </c>
      <c r="G151" s="65">
        <v>935.26843939385992</v>
      </c>
      <c r="H151" s="66">
        <f>G151*1.1</f>
        <v>1028.7952833332461</v>
      </c>
      <c r="I151" s="58">
        <f>IFERROR(G151*(1-S151),"")</f>
        <v>935.26843939385992</v>
      </c>
      <c r="J151" s="58">
        <f>IFERROR(I151*1.1,"")</f>
        <v>1028.7952833332461</v>
      </c>
      <c r="M151" s="8" t="s">
        <v>69</v>
      </c>
      <c r="Q151" s="8" t="s">
        <v>69</v>
      </c>
      <c r="S151" s="21">
        <f>IFERROR(VLOOKUP(B151,'Customer Details'!$A$7:$C$15,3,FALSE),"")</f>
        <v>0</v>
      </c>
    </row>
    <row r="152" spans="1:19" ht="12" customHeight="1" x14ac:dyDescent="0.2">
      <c r="A152" s="24">
        <v>1165102</v>
      </c>
      <c r="B152" s="27" t="s">
        <v>4</v>
      </c>
      <c r="C152" s="24">
        <v>1165102</v>
      </c>
      <c r="D152" s="24" t="s">
        <v>180</v>
      </c>
      <c r="E152" s="27">
        <v>1</v>
      </c>
      <c r="G152" s="65">
        <v>1110.9998359508397</v>
      </c>
      <c r="H152" s="66">
        <f>G152*1.1</f>
        <v>1222.0998195459238</v>
      </c>
      <c r="I152" s="58">
        <f>IFERROR(G152*(1-S152),"")</f>
        <v>1110.9998359508397</v>
      </c>
      <c r="J152" s="58">
        <f>IFERROR(I152*1.1,"")</f>
        <v>1222.0998195459238</v>
      </c>
      <c r="M152" s="8" t="s">
        <v>69</v>
      </c>
      <c r="Q152" s="8" t="s">
        <v>69</v>
      </c>
      <c r="S152" s="21">
        <f>IFERROR(VLOOKUP(B152,'Customer Details'!$A$7:$C$15,3,FALSE),"")</f>
        <v>0</v>
      </c>
    </row>
    <row r="153" spans="1:19" ht="12" customHeight="1" x14ac:dyDescent="0.2">
      <c r="A153" s="24">
        <v>1167039</v>
      </c>
      <c r="B153" s="27" t="s">
        <v>4</v>
      </c>
      <c r="C153" s="24">
        <v>1167039</v>
      </c>
      <c r="D153" s="24" t="s">
        <v>181</v>
      </c>
      <c r="E153" s="27">
        <v>1</v>
      </c>
      <c r="G153" s="65">
        <v>1298.5252859680197</v>
      </c>
      <c r="H153" s="66">
        <f>G153*1.1</f>
        <v>1428.3778145648218</v>
      </c>
      <c r="I153" s="58">
        <f>IFERROR(G153*(1-S153),"")</f>
        <v>1298.5252859680197</v>
      </c>
      <c r="J153" s="58">
        <f>IFERROR(I153*1.1,"")</f>
        <v>1428.3778145648218</v>
      </c>
      <c r="M153" s="8" t="s">
        <v>69</v>
      </c>
      <c r="Q153" s="8" t="s">
        <v>69</v>
      </c>
      <c r="S153" s="21">
        <f>IFERROR(VLOOKUP(B153,'Customer Details'!$A$7:$C$15,3,FALSE),"")</f>
        <v>0</v>
      </c>
    </row>
    <row r="154" spans="1:19" s="77" customFormat="1" ht="24" customHeight="1" x14ac:dyDescent="0.2">
      <c r="A154" s="100"/>
      <c r="B154" s="78"/>
      <c r="C154" s="100" t="s">
        <v>182</v>
      </c>
      <c r="E154" s="79"/>
      <c r="F154" s="79"/>
      <c r="G154" s="126"/>
      <c r="H154" s="114"/>
      <c r="I154" s="114"/>
      <c r="J154" s="114"/>
      <c r="K154" s="115"/>
      <c r="L154" s="116"/>
      <c r="M154" s="115"/>
      <c r="N154" s="115"/>
      <c r="O154" s="115"/>
      <c r="P154" s="115"/>
      <c r="Q154" s="115"/>
      <c r="R154" s="124"/>
      <c r="S154" s="125" t="str">
        <f>IFERROR(VLOOKUP(B154,'Customer Details'!$A$7:$C$15,3,FALSE),"")</f>
        <v/>
      </c>
    </row>
    <row r="155" spans="1:19" ht="12" customHeight="1" x14ac:dyDescent="0.2">
      <c r="A155" s="24">
        <v>1181068</v>
      </c>
      <c r="B155" s="27" t="s">
        <v>4</v>
      </c>
      <c r="C155" s="24">
        <v>1181068</v>
      </c>
      <c r="D155" s="24" t="s">
        <v>183</v>
      </c>
      <c r="E155" s="27">
        <v>1</v>
      </c>
      <c r="G155" s="65">
        <v>1039.0561098436199</v>
      </c>
      <c r="H155" s="58">
        <f>G155*1.1</f>
        <v>1142.9617208279819</v>
      </c>
      <c r="I155" s="58">
        <f>IFERROR(G155*(1-S155),"")</f>
        <v>1039.0561098436199</v>
      </c>
      <c r="J155" s="58">
        <f>IFERROR(I155*1.1,"")</f>
        <v>1142.9617208279819</v>
      </c>
      <c r="M155" s="8" t="s">
        <v>69</v>
      </c>
      <c r="S155" s="21">
        <f>IFERROR(VLOOKUP(B155,'Customer Details'!$A$7:$C$15,3,FALSE),"")</f>
        <v>0</v>
      </c>
    </row>
    <row r="156" spans="1:19" ht="12" customHeight="1" x14ac:dyDescent="0.2">
      <c r="A156" s="24">
        <v>1183057</v>
      </c>
      <c r="B156" s="27" t="s">
        <v>4</v>
      </c>
      <c r="C156" s="24">
        <v>1183057</v>
      </c>
      <c r="D156" s="24" t="s">
        <v>184</v>
      </c>
      <c r="E156" s="27">
        <v>1</v>
      </c>
      <c r="G156" s="65">
        <v>1246.63145074314</v>
      </c>
      <c r="H156" s="58">
        <f>G156*1.1</f>
        <v>1371.2945958174541</v>
      </c>
      <c r="I156" s="58">
        <f>IFERROR(G156*(1-S156),"")</f>
        <v>1246.63145074314</v>
      </c>
      <c r="J156" s="58">
        <f>IFERROR(I156*1.1,"")</f>
        <v>1371.2945958174541</v>
      </c>
      <c r="M156" s="8" t="s">
        <v>69</v>
      </c>
      <c r="S156" s="21">
        <f>IFERROR(VLOOKUP(B156,'Customer Details'!$A$7:$C$15,3,FALSE),"")</f>
        <v>0</v>
      </c>
    </row>
    <row r="157" spans="1:19" ht="12" customHeight="1" x14ac:dyDescent="0.2">
      <c r="A157" s="24">
        <v>1184058</v>
      </c>
      <c r="B157" s="27" t="s">
        <v>4</v>
      </c>
      <c r="C157" s="24">
        <v>1184058</v>
      </c>
      <c r="D157" s="24" t="s">
        <v>185</v>
      </c>
      <c r="E157" s="27">
        <v>1</v>
      </c>
      <c r="F157" s="27" t="s">
        <v>102</v>
      </c>
      <c r="G157" s="65">
        <v>1289.0900431998598</v>
      </c>
      <c r="H157" s="58">
        <f>G157*1.1</f>
        <v>1417.9990475198458</v>
      </c>
      <c r="I157" s="58">
        <f>IFERROR(G157*(1-S157),"")</f>
        <v>1289.0900431998598</v>
      </c>
      <c r="J157" s="58">
        <f>IFERROR(I157*1.1,"")</f>
        <v>1417.9990475198458</v>
      </c>
      <c r="M157" s="8" t="s">
        <v>69</v>
      </c>
      <c r="Q157" s="8"/>
      <c r="S157" s="21">
        <f>IFERROR(VLOOKUP(B157,'Customer Details'!$A$7:$C$15,3,FALSE),"")</f>
        <v>0</v>
      </c>
    </row>
    <row r="158" spans="1:19" ht="12" customHeight="1" x14ac:dyDescent="0.2">
      <c r="A158" s="24">
        <v>1184063</v>
      </c>
      <c r="B158" s="27" t="s">
        <v>4</v>
      </c>
      <c r="C158" s="24">
        <v>1184063</v>
      </c>
      <c r="D158" s="24" t="s">
        <v>186</v>
      </c>
      <c r="E158" s="27">
        <v>1</v>
      </c>
      <c r="F158" s="27" t="s">
        <v>102</v>
      </c>
      <c r="G158" s="65">
        <v>1318.5751768503601</v>
      </c>
      <c r="H158" s="58">
        <f>G158*1.1</f>
        <v>1450.4326945353962</v>
      </c>
      <c r="I158" s="58">
        <f>IFERROR(G158*(1-S158),"")</f>
        <v>1318.5751768503601</v>
      </c>
      <c r="J158" s="58">
        <f>IFERROR(I158*1.1,"")</f>
        <v>1450.4326945353962</v>
      </c>
      <c r="M158" s="8" t="s">
        <v>69</v>
      </c>
      <c r="Q158" s="8"/>
      <c r="S158" s="21">
        <f>IFERROR(VLOOKUP(B158,'Customer Details'!$A$7:$C$15,3,FALSE),"")</f>
        <v>0</v>
      </c>
    </row>
    <row r="159" spans="1:19" s="77" customFormat="1" ht="24" customHeight="1" x14ac:dyDescent="0.2">
      <c r="A159" s="100"/>
      <c r="B159" s="78"/>
      <c r="C159" s="100" t="s">
        <v>187</v>
      </c>
      <c r="E159" s="79"/>
      <c r="F159" s="79"/>
      <c r="G159" s="126"/>
      <c r="H159" s="114"/>
      <c r="I159" s="114"/>
      <c r="J159" s="114"/>
      <c r="K159" s="115"/>
      <c r="L159" s="116"/>
      <c r="M159" s="115"/>
      <c r="N159" s="115"/>
      <c r="O159" s="115"/>
      <c r="P159" s="115"/>
      <c r="Q159" s="115" t="s">
        <v>69</v>
      </c>
      <c r="R159" s="124"/>
      <c r="S159" s="125" t="str">
        <f>IFERROR(VLOOKUP(B159,'Customer Details'!$A$7:$C$15,3,FALSE),"")</f>
        <v/>
      </c>
    </row>
    <row r="160" spans="1:19" ht="12" customHeight="1" x14ac:dyDescent="0.2">
      <c r="A160" s="24">
        <v>1162002</v>
      </c>
      <c r="B160" s="27" t="s">
        <v>4</v>
      </c>
      <c r="C160" s="24">
        <v>1162002</v>
      </c>
      <c r="D160" s="24" t="s">
        <v>188</v>
      </c>
      <c r="E160" s="27">
        <v>1</v>
      </c>
      <c r="F160" s="27" t="s">
        <v>102</v>
      </c>
      <c r="G160" s="65">
        <v>1044.95313657372</v>
      </c>
      <c r="H160" s="66">
        <f>G160*1.1</f>
        <v>1149.4484502310922</v>
      </c>
      <c r="I160" s="58">
        <f>IFERROR(G160*(1-S160),"")</f>
        <v>1044.95313657372</v>
      </c>
      <c r="J160" s="58">
        <f>IFERROR(I160*1.1,"")</f>
        <v>1149.4484502310922</v>
      </c>
      <c r="M160" s="8" t="s">
        <v>69</v>
      </c>
      <c r="Q160" s="59" t="s">
        <v>69</v>
      </c>
      <c r="S160" s="21">
        <f>IFERROR(VLOOKUP(B160,'Customer Details'!$A$7:$C$15,3,FALSE),"")</f>
        <v>0</v>
      </c>
    </row>
    <row r="161" spans="1:19" ht="12" customHeight="1" x14ac:dyDescent="0.2">
      <c r="A161" s="24">
        <v>1163004</v>
      </c>
      <c r="B161" s="27" t="s">
        <v>4</v>
      </c>
      <c r="C161" s="24">
        <v>1163004</v>
      </c>
      <c r="D161" s="24" t="s">
        <v>189</v>
      </c>
      <c r="E161" s="27">
        <v>1</v>
      </c>
      <c r="G161" s="65">
        <v>1174.6877246359199</v>
      </c>
      <c r="H161" s="66">
        <f>G161*1.1</f>
        <v>1292.1564970995121</v>
      </c>
      <c r="I161" s="58">
        <f>IFERROR(G161*(1-S161),"")</f>
        <v>1174.6877246359199</v>
      </c>
      <c r="J161" s="58">
        <f>IFERROR(I161*1.1,"")</f>
        <v>1292.1564970995121</v>
      </c>
      <c r="M161" s="8" t="s">
        <v>69</v>
      </c>
      <c r="Q161" s="59" t="s">
        <v>69</v>
      </c>
      <c r="S161" s="21">
        <f>IFERROR(VLOOKUP(B161,'Customer Details'!$A$7:$C$15,3,FALSE),"")</f>
        <v>0</v>
      </c>
    </row>
    <row r="162" spans="1:19" ht="12" customHeight="1" x14ac:dyDescent="0.2">
      <c r="A162" s="24">
        <v>1166002</v>
      </c>
      <c r="B162" s="27" t="s">
        <v>4</v>
      </c>
      <c r="C162" s="24">
        <v>1166002</v>
      </c>
      <c r="D162" s="24" t="s">
        <v>190</v>
      </c>
      <c r="E162" s="27">
        <v>1</v>
      </c>
      <c r="F162" s="27" t="s">
        <v>102</v>
      </c>
      <c r="G162" s="65">
        <v>1346.8809051548401</v>
      </c>
      <c r="H162" s="66">
        <f>G162*1.1</f>
        <v>1481.5689956703243</v>
      </c>
      <c r="I162" s="58">
        <f>IFERROR(G162*(1-S162),"")</f>
        <v>1346.8809051548401</v>
      </c>
      <c r="J162" s="58">
        <f>IFERROR(I162*1.1,"")</f>
        <v>1481.5689956703243</v>
      </c>
      <c r="M162" s="8" t="s">
        <v>69</v>
      </c>
      <c r="Q162" s="59" t="s">
        <v>69</v>
      </c>
      <c r="S162" s="21">
        <f>IFERROR(VLOOKUP(B162,'Customer Details'!$A$7:$C$15,3,FALSE),"")</f>
        <v>0</v>
      </c>
    </row>
    <row r="163" spans="1:19" ht="12" customHeight="1" x14ac:dyDescent="0.2">
      <c r="A163" s="24">
        <v>1167003</v>
      </c>
      <c r="B163" s="27" t="s">
        <v>4</v>
      </c>
      <c r="C163" s="24">
        <v>1167003</v>
      </c>
      <c r="D163" s="24" t="s">
        <v>191</v>
      </c>
      <c r="E163" s="27">
        <v>1</v>
      </c>
      <c r="G163" s="65">
        <v>1399.9541457257401</v>
      </c>
      <c r="H163" s="66">
        <f>G163*1.1</f>
        <v>1539.9495602983143</v>
      </c>
      <c r="I163" s="58">
        <f>IFERROR(G163*(1-S163),"")</f>
        <v>1399.9541457257401</v>
      </c>
      <c r="J163" s="58">
        <f>IFERROR(I163*1.1,"")</f>
        <v>1539.9495602983143</v>
      </c>
      <c r="M163" s="8" t="s">
        <v>69</v>
      </c>
      <c r="Q163" s="59" t="s">
        <v>69</v>
      </c>
      <c r="S163" s="21">
        <f>IFERROR(VLOOKUP(B163,'Customer Details'!$A$7:$C$15,3,FALSE),"")</f>
        <v>0</v>
      </c>
    </row>
    <row r="164" spans="1:19" s="77" customFormat="1" ht="24" customHeight="1" x14ac:dyDescent="0.2">
      <c r="A164" s="100"/>
      <c r="B164" s="78"/>
      <c r="C164" s="100" t="s">
        <v>192</v>
      </c>
      <c r="E164" s="79"/>
      <c r="F164" s="79"/>
      <c r="G164" s="126"/>
      <c r="H164" s="114"/>
      <c r="I164" s="114"/>
      <c r="J164" s="114"/>
      <c r="K164" s="115"/>
      <c r="L164" s="116"/>
      <c r="M164" s="115"/>
      <c r="N164" s="115"/>
      <c r="O164" s="115"/>
      <c r="P164" s="115"/>
      <c r="Q164" s="115"/>
      <c r="R164" s="124" t="s">
        <v>69</v>
      </c>
      <c r="S164" s="125" t="str">
        <f>IFERROR(VLOOKUP(B164,'Customer Details'!$A$7:$C$15,3,FALSE),"")</f>
        <v/>
      </c>
    </row>
    <row r="165" spans="1:19" ht="12" customHeight="1" x14ac:dyDescent="0.2">
      <c r="A165" s="24">
        <v>1230030</v>
      </c>
      <c r="B165" s="27" t="s">
        <v>8</v>
      </c>
      <c r="C165" s="24">
        <v>1230030</v>
      </c>
      <c r="D165" s="24" t="s">
        <v>193</v>
      </c>
      <c r="E165" s="27">
        <v>1</v>
      </c>
      <c r="F165" s="27" t="s">
        <v>102</v>
      </c>
      <c r="G165" s="65">
        <v>772.51050164310004</v>
      </c>
      <c r="H165" s="58">
        <f>G165*1.1</f>
        <v>849.76155180741011</v>
      </c>
      <c r="I165" s="58">
        <f>IFERROR(G165*(1-S165),"")</f>
        <v>772.51050164310004</v>
      </c>
      <c r="J165" s="58">
        <f>IFERROR(I165*1.1,"")</f>
        <v>849.76155180741011</v>
      </c>
      <c r="R165" s="8" t="s">
        <v>69</v>
      </c>
      <c r="S165" s="21">
        <f>IFERROR(VLOOKUP(B165,'Customer Details'!$A$7:$C$15,3,FALSE),"")</f>
        <v>0</v>
      </c>
    </row>
    <row r="166" spans="1:19" ht="12" customHeight="1" x14ac:dyDescent="0.2">
      <c r="A166" s="24">
        <v>1230031</v>
      </c>
      <c r="B166" s="27" t="s">
        <v>8</v>
      </c>
      <c r="C166" s="24">
        <v>1230031</v>
      </c>
      <c r="D166" s="24" t="s">
        <v>194</v>
      </c>
      <c r="E166" s="27">
        <v>1</v>
      </c>
      <c r="F166" s="27" t="s">
        <v>102</v>
      </c>
      <c r="G166" s="65">
        <v>911.68033247345988</v>
      </c>
      <c r="H166" s="58">
        <f>G166*1.1</f>
        <v>1002.848365720806</v>
      </c>
      <c r="I166" s="58">
        <f>IFERROR(G166*(1-S166),"")</f>
        <v>911.68033247345988</v>
      </c>
      <c r="J166" s="58">
        <f>IFERROR(I166*1.1,"")</f>
        <v>1002.848365720806</v>
      </c>
      <c r="R166" s="8" t="s">
        <v>69</v>
      </c>
      <c r="S166" s="21">
        <f>IFERROR(VLOOKUP(B166,'Customer Details'!$A$7:$C$15,3,FALSE),"")</f>
        <v>0</v>
      </c>
    </row>
    <row r="167" spans="1:19" s="77" customFormat="1" ht="24" customHeight="1" x14ac:dyDescent="0.2">
      <c r="A167" s="100"/>
      <c r="B167" s="78"/>
      <c r="C167" s="100" t="s">
        <v>195</v>
      </c>
      <c r="E167" s="79"/>
      <c r="F167" s="79"/>
      <c r="G167" s="126"/>
      <c r="H167" s="114"/>
      <c r="I167" s="114"/>
      <c r="J167" s="114"/>
      <c r="K167" s="115"/>
      <c r="L167" s="116"/>
      <c r="M167" s="115"/>
      <c r="N167" s="115"/>
      <c r="O167" s="115"/>
      <c r="P167" s="115"/>
      <c r="Q167" s="115"/>
      <c r="R167" s="124"/>
      <c r="S167" s="125" t="str">
        <f>IFERROR(VLOOKUP(B167,'Customer Details'!$A$7:$C$15,3,FALSE),"")</f>
        <v/>
      </c>
    </row>
    <row r="168" spans="1:19" ht="12" customHeight="1" x14ac:dyDescent="0.2">
      <c r="A168" s="24">
        <v>1210291</v>
      </c>
      <c r="B168" s="27" t="s">
        <v>4</v>
      </c>
      <c r="C168" s="24">
        <v>1210291</v>
      </c>
      <c r="D168" s="24" t="s">
        <v>196</v>
      </c>
      <c r="E168" s="27">
        <v>1</v>
      </c>
      <c r="F168" s="27" t="s">
        <v>102</v>
      </c>
      <c r="G168" s="65">
        <v>324.45</v>
      </c>
      <c r="H168" s="58">
        <f>G168*1.1</f>
        <v>356.89500000000004</v>
      </c>
      <c r="I168" s="58">
        <f>IFERROR(G168*(1-S168),"")</f>
        <v>324.45</v>
      </c>
      <c r="J168" s="58">
        <f>IFERROR(I168*1.1,"")</f>
        <v>356.89500000000004</v>
      </c>
      <c r="O168" s="59" t="s">
        <v>69</v>
      </c>
      <c r="R168" s="8"/>
      <c r="S168" s="21">
        <f>IFERROR(VLOOKUP(B168,'Customer Details'!$A$7:$C$15,3,FALSE),"")</f>
        <v>0</v>
      </c>
    </row>
    <row r="169" spans="1:19" ht="12" customHeight="1" x14ac:dyDescent="0.2">
      <c r="A169" s="24">
        <v>1210292</v>
      </c>
      <c r="B169" s="27" t="s">
        <v>4</v>
      </c>
      <c r="C169" s="24">
        <v>1210292</v>
      </c>
      <c r="D169" s="24" t="s">
        <v>197</v>
      </c>
      <c r="E169" s="27">
        <v>1</v>
      </c>
      <c r="F169" s="27" t="s">
        <v>102</v>
      </c>
      <c r="G169" s="65">
        <v>355.35</v>
      </c>
      <c r="H169" s="58">
        <f>G169*1.1</f>
        <v>390.88500000000005</v>
      </c>
      <c r="I169" s="58">
        <f>IFERROR(G169*(1-S169),"")</f>
        <v>355.35</v>
      </c>
      <c r="J169" s="58">
        <f>IFERROR(I169*1.1,"")</f>
        <v>390.88500000000005</v>
      </c>
      <c r="O169" s="59" t="s">
        <v>69</v>
      </c>
      <c r="R169" s="8"/>
      <c r="S169" s="21">
        <f>IFERROR(VLOOKUP(B169,'Customer Details'!$A$7:$C$15,3,FALSE),"")</f>
        <v>0</v>
      </c>
    </row>
    <row r="170" spans="1:19" ht="12" customHeight="1" x14ac:dyDescent="0.2">
      <c r="A170" s="24">
        <v>1210293</v>
      </c>
      <c r="B170" s="27" t="s">
        <v>4</v>
      </c>
      <c r="C170" s="24">
        <v>1210293</v>
      </c>
      <c r="D170" s="24" t="s">
        <v>198</v>
      </c>
      <c r="E170" s="27">
        <v>1</v>
      </c>
      <c r="F170" s="27" t="s">
        <v>199</v>
      </c>
      <c r="G170" s="65">
        <v>403.76</v>
      </c>
      <c r="H170" s="58">
        <f>G170*1.1</f>
        <v>444.13600000000002</v>
      </c>
      <c r="I170" s="58">
        <f>IFERROR(G170*(1-S170),"")</f>
        <v>403.76</v>
      </c>
      <c r="J170" s="58">
        <f>IFERROR(I170*1.1,"")</f>
        <v>444.13600000000002</v>
      </c>
      <c r="O170" s="59" t="s">
        <v>69</v>
      </c>
      <c r="R170" s="8"/>
      <c r="S170" s="21">
        <f>IFERROR(VLOOKUP(B170,'Customer Details'!$A$7:$C$15,3,FALSE),"")</f>
        <v>0</v>
      </c>
    </row>
    <row r="171" spans="1:19" ht="12" customHeight="1" x14ac:dyDescent="0.2"/>
    <row r="173" spans="1:19" x14ac:dyDescent="0.2">
      <c r="B173" s="69" t="s">
        <v>200</v>
      </c>
    </row>
    <row r="174" spans="1:19" x14ac:dyDescent="0.2">
      <c r="B174" s="167" t="s">
        <v>712</v>
      </c>
    </row>
    <row r="176" spans="1:19" x14ac:dyDescent="0.2">
      <c r="A176" s="41"/>
      <c r="B176" s="215" t="s">
        <v>201</v>
      </c>
      <c r="C176" s="215"/>
      <c r="D176" s="215"/>
    </row>
    <row r="177" spans="1:12" x14ac:dyDescent="0.2">
      <c r="A177" s="41"/>
      <c r="B177" s="215" t="s">
        <v>202</v>
      </c>
      <c r="C177" s="215"/>
      <c r="D177" s="215"/>
      <c r="E177" s="215"/>
      <c r="F177" s="215"/>
      <c r="G177" s="215"/>
      <c r="H177" s="215"/>
      <c r="I177" s="215"/>
      <c r="J177" s="215"/>
      <c r="K177" s="215"/>
      <c r="L177" s="215"/>
    </row>
  </sheetData>
  <sheetProtection algorithmName="SHA-512" hashValue="WbYgnAMHmNnmswxlwBEVUnBfI1cjuZCgMedN65DsBhRT/O+tdWNZtKxuzI912QW7araLVCur7WIDsOXQwLVFtg==" saltValue="w6XkzX3b0gpMqrqER3MTEA==" spinCount="100000" sheet="1" formatCells="0" formatColumns="0" autoFilter="0"/>
  <autoFilter ref="B3:S170" xr:uid="{00000000-0009-0000-0000-000002000000}"/>
  <mergeCells count="22">
    <mergeCell ref="S16:S17"/>
    <mergeCell ref="C16:D17"/>
    <mergeCell ref="B113:B114"/>
    <mergeCell ref="C113:D114"/>
    <mergeCell ref="K16:K17"/>
    <mergeCell ref="L16:L17"/>
    <mergeCell ref="M16:M17"/>
    <mergeCell ref="N16:N17"/>
    <mergeCell ref="O16:O17"/>
    <mergeCell ref="P16:P17"/>
    <mergeCell ref="I16:I17"/>
    <mergeCell ref="H16:H17"/>
    <mergeCell ref="B176:D176"/>
    <mergeCell ref="B177:L177"/>
    <mergeCell ref="Q16:Q17"/>
    <mergeCell ref="R16:R17"/>
    <mergeCell ref="B16:B17"/>
    <mergeCell ref="B120:B121"/>
    <mergeCell ref="C120:D121"/>
    <mergeCell ref="J16:J17"/>
    <mergeCell ref="E16:E17"/>
    <mergeCell ref="F16:F17"/>
  </mergeCells>
  <phoneticPr fontId="0" type="noConversion"/>
  <pageMargins left="0.70866141732283472" right="0.70866141732283472" top="0.19685039370078741" bottom="0.74803149606299213" header="0.31496062992125984" footer="0.31496062992125984"/>
  <pageSetup paperSize="9" scale="62" fitToHeight="0" orientation="landscape" horizontalDpi="4294967292" verticalDpi="4294967292" r:id="rId1"/>
  <headerFooter alignWithMargins="0">
    <oddFooter>&amp;CPage &amp;P&amp;RSomfy RRP Pricelist Sep 2023 - FINAL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6F60D-0C3D-4173-ACF4-2DFCE66B7735}">
  <sheetPr codeName="Sheet3">
    <pageSetUpPr fitToPage="1"/>
  </sheetPr>
  <dimension ref="A1:S143"/>
  <sheetViews>
    <sheetView topLeftCell="B1" zoomScale="85" zoomScaleNormal="85" zoomScaleSheetLayoutView="50" zoomScalePageLayoutView="60" workbookViewId="0">
      <pane ySplit="3" topLeftCell="A12" activePane="bottomLeft" state="frozen"/>
      <selection pane="bottomLeft" activeCell="D19" sqref="D19"/>
    </sheetView>
  </sheetViews>
  <sheetFormatPr defaultColWidth="7.140625" defaultRowHeight="12" x14ac:dyDescent="0.2"/>
  <cols>
    <col min="1" max="1" width="11" style="3" hidden="1" customWidth="1"/>
    <col min="2" max="2" width="7.140625" style="2"/>
    <col min="3" max="3" width="11" style="3" customWidth="1"/>
    <col min="4" max="4" width="92" style="3" customWidth="1"/>
    <col min="5" max="6" width="7.7109375" style="2" customWidth="1"/>
    <col min="7" max="9" width="9.7109375" style="4" customWidth="1"/>
    <col min="10" max="10" width="11.28515625" style="4" customWidth="1"/>
    <col min="11" max="11" width="7.7109375" style="4" customWidth="1"/>
    <col min="12" max="12" width="9.42578125" style="5" customWidth="1"/>
    <col min="13" max="18" width="7.7109375" style="4" customWidth="1"/>
    <col min="19" max="19" width="8.140625" style="19" customWidth="1"/>
    <col min="20" max="16384" width="7.140625" style="4"/>
  </cols>
  <sheetData>
    <row r="1" spans="1:19" s="76" customFormat="1" ht="78" customHeight="1" x14ac:dyDescent="0.25">
      <c r="A1" s="71"/>
      <c r="B1" s="72"/>
      <c r="C1" s="71"/>
      <c r="D1" s="98"/>
      <c r="E1" s="72"/>
      <c r="F1" s="72"/>
      <c r="G1" s="73"/>
      <c r="H1" s="74"/>
      <c r="I1" s="74"/>
      <c r="J1" s="74"/>
      <c r="K1" s="99"/>
      <c r="L1" s="99"/>
      <c r="M1" s="98"/>
      <c r="N1" s="99"/>
      <c r="O1" s="99"/>
      <c r="P1" s="99"/>
      <c r="Q1" s="99"/>
      <c r="R1" s="72"/>
      <c r="S1" s="75"/>
    </row>
    <row r="2" spans="1:19" ht="14.1" customHeight="1" x14ac:dyDescent="0.25">
      <c r="D2" s="12"/>
      <c r="G2" s="11"/>
      <c r="H2" s="10"/>
      <c r="I2" s="10"/>
      <c r="J2" s="10"/>
      <c r="K2" s="9"/>
      <c r="L2" s="9"/>
      <c r="M2" s="12"/>
      <c r="N2" s="9"/>
      <c r="O2" s="9"/>
      <c r="P2" s="9"/>
      <c r="Q2" s="9"/>
      <c r="R2" s="2"/>
      <c r="S2" s="18"/>
    </row>
    <row r="3" spans="1:19" s="39" customFormat="1" ht="43.5" customHeight="1" x14ac:dyDescent="0.2">
      <c r="A3" s="199" t="s">
        <v>53</v>
      </c>
      <c r="B3" s="34" t="s">
        <v>54</v>
      </c>
      <c r="C3" s="34" t="s">
        <v>53</v>
      </c>
      <c r="D3" s="34" t="s">
        <v>55</v>
      </c>
      <c r="E3" s="34" t="s">
        <v>56</v>
      </c>
      <c r="F3" s="34" t="s">
        <v>57</v>
      </c>
      <c r="G3" s="37" t="s">
        <v>695</v>
      </c>
      <c r="H3" s="34" t="s">
        <v>696</v>
      </c>
      <c r="I3" s="34" t="str">
        <f>'Customer Details'!$C3&amp;" Buy Price (ex GST)"</f>
        <v xml:space="preserve"> Buy Price (ex GST)</v>
      </c>
      <c r="J3" s="34" t="str">
        <f>'Customer Details'!$C3&amp;" Buy Price (inc GST)"</f>
        <v xml:space="preserve"> Buy Price (inc GST)</v>
      </c>
      <c r="K3" s="34" t="s">
        <v>58</v>
      </c>
      <c r="L3" s="34" t="s">
        <v>59</v>
      </c>
      <c r="M3" s="34" t="s">
        <v>60</v>
      </c>
      <c r="N3" s="34" t="s">
        <v>61</v>
      </c>
      <c r="O3" s="34" t="s">
        <v>62</v>
      </c>
      <c r="P3" s="34" t="s">
        <v>63</v>
      </c>
      <c r="Q3" s="34" t="s">
        <v>64</v>
      </c>
      <c r="R3" s="34" t="s">
        <v>65</v>
      </c>
      <c r="S3" s="38" t="s">
        <v>203</v>
      </c>
    </row>
    <row r="4" spans="1:19" s="84" customFormat="1" ht="24" customHeight="1" x14ac:dyDescent="0.2">
      <c r="A4" s="100"/>
      <c r="B4" s="78"/>
      <c r="C4" s="100" t="s">
        <v>204</v>
      </c>
      <c r="D4" s="77"/>
      <c r="E4" s="162"/>
      <c r="F4" s="162"/>
      <c r="G4" s="163"/>
      <c r="H4" s="164"/>
      <c r="I4" s="165"/>
      <c r="J4" s="166"/>
      <c r="K4" s="105"/>
      <c r="L4" s="105"/>
      <c r="M4" s="105"/>
      <c r="N4" s="105"/>
      <c r="O4" s="105"/>
      <c r="P4" s="105"/>
      <c r="Q4" s="105"/>
      <c r="R4" s="105"/>
      <c r="S4" s="94"/>
    </row>
    <row r="5" spans="1:19" ht="12" customHeight="1" x14ac:dyDescent="0.2">
      <c r="A5" s="3">
        <v>1871147</v>
      </c>
      <c r="B5" s="2" t="s">
        <v>10</v>
      </c>
      <c r="C5" s="3">
        <v>1871147</v>
      </c>
      <c r="D5" s="3" t="s">
        <v>205</v>
      </c>
      <c r="E5" s="2">
        <v>1</v>
      </c>
      <c r="G5" s="7">
        <v>307.97000000000003</v>
      </c>
      <c r="H5" s="7">
        <f>IFERROR(G5*1.1,"")</f>
        <v>338.76700000000005</v>
      </c>
      <c r="I5" s="7">
        <f>IFERROR(G5*(1-S5),"")</f>
        <v>307.97000000000003</v>
      </c>
      <c r="J5" s="7">
        <f>IFERROR(I5*1.1,"")</f>
        <v>338.76700000000005</v>
      </c>
      <c r="K5" s="8" t="s">
        <v>69</v>
      </c>
      <c r="L5" s="8" t="s">
        <v>69</v>
      </c>
      <c r="M5" s="8" t="s">
        <v>69</v>
      </c>
      <c r="N5" s="8" t="s">
        <v>69</v>
      </c>
      <c r="O5" s="8" t="s">
        <v>69</v>
      </c>
      <c r="P5" s="8" t="s">
        <v>69</v>
      </c>
      <c r="Q5" s="8" t="s">
        <v>69</v>
      </c>
      <c r="R5" s="8" t="s">
        <v>69</v>
      </c>
      <c r="S5" s="21">
        <f>IFERROR(VLOOKUP(B5,'Customer Details'!$A$7:$C$14,3,FALSE),"")</f>
        <v>0</v>
      </c>
    </row>
    <row r="6" spans="1:19" ht="12" customHeight="1" x14ac:dyDescent="0.2">
      <c r="A6" s="3">
        <v>9028054</v>
      </c>
      <c r="B6" s="2" t="s">
        <v>10</v>
      </c>
      <c r="C6" s="3">
        <v>9028054</v>
      </c>
      <c r="D6" s="3" t="s">
        <v>206</v>
      </c>
      <c r="E6" s="2">
        <v>1</v>
      </c>
      <c r="F6" s="2" t="s">
        <v>102</v>
      </c>
      <c r="G6" s="7">
        <v>30.900000000000002</v>
      </c>
      <c r="H6" s="7">
        <f>IFERROR(G6*1.1,"")</f>
        <v>33.99</v>
      </c>
      <c r="I6" s="7">
        <f>IFERROR(G6*(1-S6),"")</f>
        <v>30.900000000000002</v>
      </c>
      <c r="J6" s="7">
        <f>IFERROR(I6*1.1,"")</f>
        <v>33.99</v>
      </c>
      <c r="K6" s="8" t="s">
        <v>69</v>
      </c>
      <c r="L6" s="8" t="s">
        <v>69</v>
      </c>
      <c r="M6" s="8" t="s">
        <v>69</v>
      </c>
      <c r="N6" s="8" t="s">
        <v>69</v>
      </c>
      <c r="O6" s="8" t="s">
        <v>69</v>
      </c>
      <c r="P6" s="8" t="s">
        <v>69</v>
      </c>
      <c r="Q6" s="8" t="s">
        <v>69</v>
      </c>
      <c r="R6" s="8" t="s">
        <v>69</v>
      </c>
      <c r="S6" s="21">
        <f>IFERROR(VLOOKUP(B6,'Customer Details'!$A$7:$C$14,3,FALSE),"")</f>
        <v>0</v>
      </c>
    </row>
    <row r="7" spans="1:19" ht="12" customHeight="1" x14ac:dyDescent="0.2">
      <c r="A7" s="3">
        <v>1811591</v>
      </c>
      <c r="B7" s="2" t="s">
        <v>10</v>
      </c>
      <c r="C7" s="3">
        <v>1811591</v>
      </c>
      <c r="D7" s="3" t="s">
        <v>207</v>
      </c>
      <c r="E7" s="2">
        <v>1</v>
      </c>
      <c r="G7" s="7">
        <v>204.97</v>
      </c>
      <c r="H7" s="7">
        <f>IFERROR(G7*1.1,"")</f>
        <v>225.46700000000001</v>
      </c>
      <c r="I7" s="7">
        <f>IFERROR(G7*(1-S7),"")</f>
        <v>204.97</v>
      </c>
      <c r="J7" s="7">
        <f>IFERROR(I7*1.1,"")</f>
        <v>225.46700000000001</v>
      </c>
      <c r="K7" s="8" t="s">
        <v>69</v>
      </c>
      <c r="L7" s="8" t="s">
        <v>69</v>
      </c>
      <c r="M7" s="8" t="s">
        <v>69</v>
      </c>
      <c r="N7" s="8" t="s">
        <v>69</v>
      </c>
      <c r="O7" s="8" t="s">
        <v>69</v>
      </c>
      <c r="P7" s="8" t="s">
        <v>69</v>
      </c>
      <c r="Q7" s="8" t="s">
        <v>69</v>
      </c>
      <c r="R7" s="8" t="s">
        <v>69</v>
      </c>
      <c r="S7" s="21">
        <f>IFERROR(VLOOKUP(B7,'Customer Details'!$A$7:$C$14,3,FALSE),"")</f>
        <v>0</v>
      </c>
    </row>
    <row r="8" spans="1:19" s="84" customFormat="1" ht="24" customHeight="1" x14ac:dyDescent="0.2">
      <c r="A8" s="100"/>
      <c r="B8" s="78"/>
      <c r="C8" s="100" t="s">
        <v>671</v>
      </c>
      <c r="D8" s="196"/>
      <c r="E8" s="162"/>
      <c r="F8" s="162"/>
      <c r="G8" s="164"/>
      <c r="H8" s="166"/>
      <c r="I8" s="165"/>
      <c r="J8" s="166"/>
      <c r="K8" s="197"/>
      <c r="L8" s="197"/>
      <c r="M8" s="197"/>
      <c r="N8" s="197"/>
      <c r="O8" s="197"/>
      <c r="P8" s="197"/>
      <c r="Q8" s="197"/>
      <c r="R8" s="197"/>
      <c r="S8" s="195"/>
    </row>
    <row r="9" spans="1:19" s="1" customFormat="1" ht="12" customHeight="1" x14ac:dyDescent="0.2">
      <c r="A9" s="3">
        <v>1871153</v>
      </c>
      <c r="B9" s="13" t="s">
        <v>10</v>
      </c>
      <c r="C9" s="203">
        <v>1871153</v>
      </c>
      <c r="D9" s="203" t="s">
        <v>672</v>
      </c>
      <c r="E9" s="204">
        <v>1</v>
      </c>
      <c r="F9" s="204"/>
      <c r="G9" s="205">
        <v>90.155900000000003</v>
      </c>
      <c r="H9" s="31">
        <f>IFERROR(G9*1.1,"")</f>
        <v>99.171490000000006</v>
      </c>
      <c r="I9" s="31">
        <f>IFERROR(G9*(1-S9),"")</f>
        <v>90.155900000000003</v>
      </c>
      <c r="J9" s="31">
        <f>IFERROR(I9*1.1,"")</f>
        <v>99.171490000000006</v>
      </c>
      <c r="K9" s="8" t="s">
        <v>69</v>
      </c>
      <c r="L9" s="8" t="s">
        <v>69</v>
      </c>
      <c r="M9" s="8" t="s">
        <v>69</v>
      </c>
      <c r="N9" s="8" t="s">
        <v>69</v>
      </c>
      <c r="O9" s="8" t="s">
        <v>69</v>
      </c>
      <c r="P9" s="8" t="s">
        <v>69</v>
      </c>
      <c r="Q9" s="8" t="s">
        <v>69</v>
      </c>
      <c r="R9" s="8" t="s">
        <v>69</v>
      </c>
      <c r="S9" s="21">
        <f>IFERROR(VLOOKUP(B9,'Customer Details'!$A$7:$C$14,3,FALSE),"")</f>
        <v>0</v>
      </c>
    </row>
    <row r="10" spans="1:19" s="1" customFormat="1" ht="12" customHeight="1" x14ac:dyDescent="0.2">
      <c r="A10" s="3">
        <v>1871154</v>
      </c>
      <c r="B10" s="13" t="s">
        <v>10</v>
      </c>
      <c r="C10" s="203">
        <v>1871154</v>
      </c>
      <c r="D10" s="203" t="s">
        <v>673</v>
      </c>
      <c r="E10" s="204">
        <v>1</v>
      </c>
      <c r="F10" s="204"/>
      <c r="G10" s="205">
        <v>135.72310000000002</v>
      </c>
      <c r="H10" s="31">
        <f>IFERROR(G10*1.1,"")</f>
        <v>149.29541000000003</v>
      </c>
      <c r="I10" s="31">
        <f>IFERROR(G10*(1-S10),"")</f>
        <v>135.72310000000002</v>
      </c>
      <c r="J10" s="31">
        <f>IFERROR(I10*1.1,"")</f>
        <v>149.29541000000003</v>
      </c>
      <c r="K10" s="8" t="s">
        <v>69</v>
      </c>
      <c r="L10" s="8" t="s">
        <v>69</v>
      </c>
      <c r="M10" s="8" t="s">
        <v>69</v>
      </c>
      <c r="N10" s="8" t="s">
        <v>69</v>
      </c>
      <c r="O10" s="8" t="s">
        <v>69</v>
      </c>
      <c r="P10" s="8" t="s">
        <v>69</v>
      </c>
      <c r="Q10" s="8" t="s">
        <v>69</v>
      </c>
      <c r="R10" s="8" t="s">
        <v>69</v>
      </c>
      <c r="S10" s="21">
        <f>IFERROR(VLOOKUP(B10,'Customer Details'!$A$7:$C$14,3,FALSE),"")</f>
        <v>0</v>
      </c>
    </row>
    <row r="11" spans="1:19" s="84" customFormat="1" ht="24" customHeight="1" x14ac:dyDescent="0.2">
      <c r="A11" s="100"/>
      <c r="B11" s="78"/>
      <c r="C11" s="100" t="s">
        <v>693</v>
      </c>
      <c r="D11" s="206"/>
      <c r="E11" s="162"/>
      <c r="F11" s="162"/>
      <c r="G11" s="164"/>
      <c r="H11" s="166"/>
      <c r="I11" s="165"/>
      <c r="J11" s="166"/>
      <c r="K11" s="208"/>
      <c r="L11" s="208"/>
      <c r="M11" s="208"/>
      <c r="N11" s="208"/>
      <c r="O11" s="208"/>
      <c r="P11" s="208"/>
      <c r="Q11" s="208"/>
      <c r="R11" s="208"/>
      <c r="S11" s="207"/>
    </row>
    <row r="12" spans="1:19" s="1" customFormat="1" ht="12" customHeight="1" x14ac:dyDescent="0.2">
      <c r="A12" s="3">
        <v>1871154</v>
      </c>
      <c r="B12" s="13" t="s">
        <v>10</v>
      </c>
      <c r="C12" s="203">
        <v>1871281</v>
      </c>
      <c r="D12" s="203" t="s">
        <v>694</v>
      </c>
      <c r="E12" s="204">
        <v>1</v>
      </c>
      <c r="F12" s="204"/>
      <c r="G12" s="205">
        <v>246.49571731818</v>
      </c>
      <c r="H12" s="31">
        <f>IFERROR(G12*1.1,"")</f>
        <v>271.14528904999804</v>
      </c>
      <c r="I12" s="31">
        <f>IFERROR(G12*(1-S12),"")</f>
        <v>246.49571731818</v>
      </c>
      <c r="J12" s="31">
        <f>IFERROR(I12*1.1,"")</f>
        <v>271.14528904999804</v>
      </c>
      <c r="L12" s="8" t="s">
        <v>69</v>
      </c>
      <c r="M12" s="6"/>
      <c r="O12" s="8" t="s">
        <v>69</v>
      </c>
      <c r="S12" s="21">
        <f>IFERROR(VLOOKUP(B12,'Customer Details'!$A$7:$C$14,3,FALSE),"")</f>
        <v>0</v>
      </c>
    </row>
    <row r="13" spans="1:19" s="84" customFormat="1" ht="24" customHeight="1" x14ac:dyDescent="0.2">
      <c r="A13" s="100"/>
      <c r="B13" s="78"/>
      <c r="C13" s="100" t="s">
        <v>208</v>
      </c>
      <c r="D13" s="77"/>
      <c r="E13" s="162"/>
      <c r="F13" s="162"/>
      <c r="G13" s="164"/>
      <c r="H13" s="166"/>
      <c r="I13" s="165"/>
      <c r="J13" s="166"/>
      <c r="K13" s="105"/>
      <c r="L13" s="105"/>
      <c r="M13" s="105"/>
      <c r="N13" s="105"/>
      <c r="O13" s="105"/>
      <c r="P13" s="105"/>
      <c r="Q13" s="105"/>
      <c r="R13" s="105"/>
      <c r="S13" s="94"/>
    </row>
    <row r="14" spans="1:19" s="1" customFormat="1" ht="12" customHeight="1" x14ac:dyDescent="0.2">
      <c r="A14" s="3">
        <v>1871413</v>
      </c>
      <c r="B14" s="13" t="s">
        <v>10</v>
      </c>
      <c r="C14" s="203">
        <v>1871413</v>
      </c>
      <c r="D14" s="203" t="s">
        <v>666</v>
      </c>
      <c r="E14" s="204">
        <v>1</v>
      </c>
      <c r="F14" s="204"/>
      <c r="G14" s="205">
        <v>85.860799999999998</v>
      </c>
      <c r="H14" s="31">
        <f>IFERROR(G14*1.1,"")</f>
        <v>94.446880000000007</v>
      </c>
      <c r="I14" s="31">
        <f>IFERROR(G14*(1-S14),"")</f>
        <v>85.860799999999998</v>
      </c>
      <c r="J14" s="31">
        <f>IFERROR(I14*1.1,"")</f>
        <v>94.446880000000007</v>
      </c>
      <c r="K14" s="8" t="s">
        <v>69</v>
      </c>
      <c r="L14" s="8" t="s">
        <v>69</v>
      </c>
      <c r="M14" s="8" t="s">
        <v>69</v>
      </c>
      <c r="N14" s="8" t="s">
        <v>69</v>
      </c>
      <c r="O14" s="8" t="s">
        <v>69</v>
      </c>
      <c r="P14" s="8" t="s">
        <v>69</v>
      </c>
      <c r="Q14" s="8" t="s">
        <v>69</v>
      </c>
      <c r="R14" s="8" t="s">
        <v>69</v>
      </c>
      <c r="S14" s="21">
        <f>IFERROR(VLOOKUP(B14,'Customer Details'!$A$7:$C$14,3,FALSE),"")</f>
        <v>0</v>
      </c>
    </row>
    <row r="15" spans="1:19" s="1" customFormat="1" ht="12" customHeight="1" x14ac:dyDescent="0.2">
      <c r="A15" s="3">
        <v>1871414</v>
      </c>
      <c r="B15" s="13" t="s">
        <v>10</v>
      </c>
      <c r="C15" s="203">
        <v>1871414</v>
      </c>
      <c r="D15" s="203" t="s">
        <v>724</v>
      </c>
      <c r="E15" s="204">
        <v>1</v>
      </c>
      <c r="F15" s="204"/>
      <c r="G15" s="205">
        <v>85.860799999999998</v>
      </c>
      <c r="H15" s="31">
        <f>IFERROR(G15*1.1,"")</f>
        <v>94.446880000000007</v>
      </c>
      <c r="I15" s="31">
        <f>IFERROR(G15*(1-S15),"")</f>
        <v>85.860799999999998</v>
      </c>
      <c r="J15" s="31">
        <f>IFERROR(I15*1.1,"")</f>
        <v>94.446880000000007</v>
      </c>
      <c r="K15" s="8" t="s">
        <v>69</v>
      </c>
      <c r="L15" s="8" t="s">
        <v>69</v>
      </c>
      <c r="M15" s="8" t="s">
        <v>69</v>
      </c>
      <c r="N15" s="8" t="s">
        <v>69</v>
      </c>
      <c r="O15" s="8" t="s">
        <v>69</v>
      </c>
      <c r="P15" s="8" t="s">
        <v>69</v>
      </c>
      <c r="Q15" s="8" t="s">
        <v>69</v>
      </c>
      <c r="R15" s="8" t="s">
        <v>69</v>
      </c>
      <c r="S15" s="21">
        <f>IFERROR(VLOOKUP(B15,'Customer Details'!$A$7:$C$14,3,FALSE),"")</f>
        <v>0</v>
      </c>
    </row>
    <row r="16" spans="1:19" s="84" customFormat="1" ht="24" customHeight="1" x14ac:dyDescent="0.2">
      <c r="A16" s="100"/>
      <c r="B16" s="78"/>
      <c r="C16" s="100" t="s">
        <v>209</v>
      </c>
      <c r="D16" s="77"/>
      <c r="E16" s="162"/>
      <c r="F16" s="162"/>
      <c r="G16" s="164"/>
      <c r="H16" s="164"/>
      <c r="I16" s="164"/>
      <c r="J16" s="164"/>
      <c r="K16" s="105"/>
      <c r="L16" s="105"/>
      <c r="M16" s="105"/>
      <c r="N16" s="105"/>
      <c r="O16" s="105"/>
      <c r="P16" s="105"/>
      <c r="Q16" s="105"/>
      <c r="R16" s="105"/>
      <c r="S16" s="105" t="str">
        <f>IFERROR(VLOOKUP(B16,'Customer Details'!$A$7:$C$14,3,FALSE),"")</f>
        <v/>
      </c>
    </row>
    <row r="17" spans="1:19" s="1" customFormat="1" ht="12" customHeight="1" x14ac:dyDescent="0.2">
      <c r="A17" s="3">
        <v>1871417</v>
      </c>
      <c r="B17" s="13" t="s">
        <v>10</v>
      </c>
      <c r="C17" s="203">
        <v>1871417</v>
      </c>
      <c r="D17" s="203" t="s">
        <v>667</v>
      </c>
      <c r="E17" s="204">
        <v>1</v>
      </c>
      <c r="F17" s="204"/>
      <c r="G17" s="205">
        <v>96.23947623523199</v>
      </c>
      <c r="H17" s="31">
        <f>IFERROR(G17*1.1,"")</f>
        <v>105.8634238587552</v>
      </c>
      <c r="I17" s="31">
        <f>IFERROR(G17*(1-S17),"")</f>
        <v>96.23947623523199</v>
      </c>
      <c r="J17" s="31">
        <f>IFERROR(I17*1.1,"")</f>
        <v>105.8634238587552</v>
      </c>
      <c r="K17" s="8" t="s">
        <v>69</v>
      </c>
      <c r="L17" s="8" t="s">
        <v>69</v>
      </c>
      <c r="M17" s="8" t="s">
        <v>69</v>
      </c>
      <c r="N17" s="8" t="s">
        <v>69</v>
      </c>
      <c r="O17" s="8" t="s">
        <v>69</v>
      </c>
      <c r="P17" s="8" t="s">
        <v>69</v>
      </c>
      <c r="Q17" s="8" t="s">
        <v>69</v>
      </c>
      <c r="R17" s="8" t="s">
        <v>69</v>
      </c>
      <c r="S17" s="21">
        <f>IFERROR(VLOOKUP(B17,'Customer Details'!$A$7:$C$14,3,FALSE),"")</f>
        <v>0</v>
      </c>
    </row>
    <row r="18" spans="1:19" s="1" customFormat="1" ht="12" customHeight="1" x14ac:dyDescent="0.2">
      <c r="A18" s="3">
        <v>1871415</v>
      </c>
      <c r="B18" s="13" t="s">
        <v>10</v>
      </c>
      <c r="C18" s="203">
        <v>1811419</v>
      </c>
      <c r="D18" s="203" t="s">
        <v>725</v>
      </c>
      <c r="E18" s="204">
        <v>1</v>
      </c>
      <c r="F18" s="204"/>
      <c r="G18" s="205">
        <v>96.23947623523199</v>
      </c>
      <c r="H18" s="31">
        <f>IFERROR(G18*1.1,"")</f>
        <v>105.8634238587552</v>
      </c>
      <c r="I18" s="31">
        <f>IFERROR(G18*(1-S18),"")</f>
        <v>96.23947623523199</v>
      </c>
      <c r="J18" s="31">
        <f>IFERROR(I18*1.1,"")</f>
        <v>105.8634238587552</v>
      </c>
      <c r="K18" s="8" t="s">
        <v>69</v>
      </c>
      <c r="L18" s="8" t="s">
        <v>69</v>
      </c>
      <c r="M18" s="8" t="s">
        <v>69</v>
      </c>
      <c r="N18" s="8" t="s">
        <v>69</v>
      </c>
      <c r="O18" s="8" t="s">
        <v>69</v>
      </c>
      <c r="P18" s="8" t="s">
        <v>69</v>
      </c>
      <c r="Q18" s="8" t="s">
        <v>69</v>
      </c>
      <c r="R18" s="8" t="s">
        <v>69</v>
      </c>
      <c r="S18" s="21">
        <f>IFERROR(VLOOKUP(B18,'Customer Details'!$A$7:$C$14,3,FALSE),"")</f>
        <v>0</v>
      </c>
    </row>
    <row r="19" spans="1:19" s="84" customFormat="1" ht="24" customHeight="1" x14ac:dyDescent="0.2">
      <c r="A19" s="100"/>
      <c r="B19" s="78"/>
      <c r="C19" s="100" t="s">
        <v>210</v>
      </c>
      <c r="D19" s="77"/>
      <c r="E19" s="162"/>
      <c r="F19" s="162"/>
      <c r="G19" s="164"/>
      <c r="H19" s="164"/>
      <c r="I19" s="164"/>
      <c r="J19" s="164"/>
      <c r="K19" s="105"/>
      <c r="L19" s="105"/>
      <c r="M19" s="105"/>
      <c r="N19" s="105"/>
      <c r="O19" s="105"/>
      <c r="P19" s="105"/>
      <c r="Q19" s="105"/>
      <c r="R19" s="105"/>
      <c r="S19" s="105" t="str">
        <f>IFERROR(VLOOKUP(B19,'Customer Details'!$A$7:$C$14,3,FALSE),"")</f>
        <v/>
      </c>
    </row>
    <row r="20" spans="1:19" s="1" customFormat="1" ht="12" customHeight="1" x14ac:dyDescent="0.2">
      <c r="A20" s="3">
        <v>1870419</v>
      </c>
      <c r="B20" s="13" t="s">
        <v>10</v>
      </c>
      <c r="C20" s="203">
        <v>1871415</v>
      </c>
      <c r="D20" s="3" t="s">
        <v>668</v>
      </c>
      <c r="E20" s="2">
        <v>1</v>
      </c>
      <c r="F20" s="2"/>
      <c r="G20" s="205">
        <v>129.26282592379201</v>
      </c>
      <c r="H20" s="31">
        <f>IFERROR(G20*1.1,"")</f>
        <v>142.18910851617122</v>
      </c>
      <c r="I20" s="31">
        <f>IFERROR(G20*(1-S20),"")</f>
        <v>129.26282592379201</v>
      </c>
      <c r="J20" s="31">
        <f>IFERROR(I20*1.1,"")</f>
        <v>142.18910851617122</v>
      </c>
      <c r="K20" s="8" t="s">
        <v>69</v>
      </c>
      <c r="L20" s="8" t="s">
        <v>69</v>
      </c>
      <c r="M20" s="8" t="s">
        <v>69</v>
      </c>
      <c r="N20" s="8" t="s">
        <v>69</v>
      </c>
      <c r="O20" s="8" t="s">
        <v>69</v>
      </c>
      <c r="P20" s="8" t="s">
        <v>69</v>
      </c>
      <c r="Q20" s="8" t="s">
        <v>69</v>
      </c>
      <c r="R20" s="8" t="s">
        <v>69</v>
      </c>
      <c r="S20" s="21">
        <f>IFERROR(VLOOKUP(B20,'Customer Details'!$A$7:$C$14,3,FALSE),"")</f>
        <v>0</v>
      </c>
    </row>
    <row r="21" spans="1:19" s="1" customFormat="1" ht="12" customHeight="1" x14ac:dyDescent="0.2">
      <c r="A21" s="3">
        <v>1871416</v>
      </c>
      <c r="B21" s="13" t="s">
        <v>10</v>
      </c>
      <c r="C21" s="203">
        <v>1871416</v>
      </c>
      <c r="D21" s="3" t="s">
        <v>726</v>
      </c>
      <c r="E21" s="2">
        <v>1</v>
      </c>
      <c r="F21" s="2"/>
      <c r="G21" s="205">
        <v>129.26282592379201</v>
      </c>
      <c r="H21" s="31">
        <f>IFERROR(G21*1.1,"")</f>
        <v>142.18910851617122</v>
      </c>
      <c r="I21" s="31">
        <f>IFERROR(G21*(1-S21),"")</f>
        <v>129.26282592379201</v>
      </c>
      <c r="J21" s="31">
        <f>IFERROR(I21*1.1,"")</f>
        <v>142.18910851617122</v>
      </c>
      <c r="K21" s="8" t="s">
        <v>69</v>
      </c>
      <c r="L21" s="8" t="s">
        <v>69</v>
      </c>
      <c r="M21" s="8" t="s">
        <v>69</v>
      </c>
      <c r="N21" s="8" t="s">
        <v>69</v>
      </c>
      <c r="O21" s="8" t="s">
        <v>69</v>
      </c>
      <c r="P21" s="8" t="s">
        <v>69</v>
      </c>
      <c r="Q21" s="8" t="s">
        <v>69</v>
      </c>
      <c r="R21" s="8" t="s">
        <v>69</v>
      </c>
      <c r="S21" s="21">
        <f>IFERROR(VLOOKUP(B21,'Customer Details'!$A$7:$C$14,3,FALSE),"")</f>
        <v>0</v>
      </c>
    </row>
    <row r="22" spans="1:19" s="84" customFormat="1" ht="24" customHeight="1" x14ac:dyDescent="0.2">
      <c r="A22" s="100"/>
      <c r="B22" s="78"/>
      <c r="C22" s="100" t="s">
        <v>211</v>
      </c>
      <c r="D22" s="77"/>
      <c r="E22" s="162"/>
      <c r="F22" s="162"/>
      <c r="G22" s="164"/>
      <c r="H22" s="164"/>
      <c r="I22" s="164"/>
      <c r="J22" s="164"/>
      <c r="K22" s="105"/>
      <c r="L22" s="105"/>
      <c r="M22" s="105"/>
      <c r="N22" s="105"/>
      <c r="O22" s="105"/>
      <c r="P22" s="105"/>
      <c r="Q22" s="105"/>
      <c r="R22" s="105"/>
      <c r="S22" s="105"/>
    </row>
    <row r="23" spans="1:19" s="1" customFormat="1" ht="12" customHeight="1" x14ac:dyDescent="0.2">
      <c r="A23" s="3">
        <v>1871418</v>
      </c>
      <c r="B23" s="13" t="s">
        <v>10</v>
      </c>
      <c r="C23" s="203">
        <v>1871418</v>
      </c>
      <c r="D23" s="203" t="s">
        <v>669</v>
      </c>
      <c r="E23" s="204">
        <v>1</v>
      </c>
      <c r="F23" s="204"/>
      <c r="G23" s="205">
        <v>136.81102013831998</v>
      </c>
      <c r="H23" s="31">
        <f>IFERROR(G23*1.1,"")</f>
        <v>150.49212215215198</v>
      </c>
      <c r="I23" s="31">
        <f>IFERROR(G23*(1-S23),"")</f>
        <v>136.81102013831998</v>
      </c>
      <c r="J23" s="31">
        <f>IFERROR(I23*1.1,"")</f>
        <v>150.49212215215198</v>
      </c>
      <c r="K23" s="8" t="s">
        <v>69</v>
      </c>
      <c r="L23" s="8" t="s">
        <v>69</v>
      </c>
      <c r="M23" s="8" t="s">
        <v>69</v>
      </c>
      <c r="N23" s="8" t="s">
        <v>69</v>
      </c>
      <c r="O23" s="8" t="s">
        <v>69</v>
      </c>
      <c r="P23" s="8" t="s">
        <v>69</v>
      </c>
      <c r="Q23" s="8" t="s">
        <v>69</v>
      </c>
      <c r="R23" s="8" t="s">
        <v>69</v>
      </c>
      <c r="S23" s="21">
        <f>IFERROR(VLOOKUP(B23,'Customer Details'!$A$7:$C$14,3,FALSE),"")</f>
        <v>0</v>
      </c>
    </row>
    <row r="24" spans="1:19" s="1" customFormat="1" ht="12" customHeight="1" x14ac:dyDescent="0.2">
      <c r="A24" s="3">
        <v>1871419</v>
      </c>
      <c r="B24" s="13" t="s">
        <v>10</v>
      </c>
      <c r="C24" s="203">
        <v>1871419</v>
      </c>
      <c r="D24" s="203" t="s">
        <v>670</v>
      </c>
      <c r="E24" s="204">
        <v>1</v>
      </c>
      <c r="F24" s="204"/>
      <c r="G24" s="205">
        <v>162.29</v>
      </c>
      <c r="H24" s="31">
        <f>IFERROR(G24*1.1,"")</f>
        <v>178.51900000000001</v>
      </c>
      <c r="I24" s="31">
        <f>IFERROR(G24*(1-S24),"")</f>
        <v>162.29</v>
      </c>
      <c r="J24" s="31">
        <f>IFERROR(I24*1.1,"")</f>
        <v>178.51900000000001</v>
      </c>
      <c r="K24" s="8" t="s">
        <v>69</v>
      </c>
      <c r="L24" s="8" t="s">
        <v>69</v>
      </c>
      <c r="M24" s="8" t="s">
        <v>69</v>
      </c>
      <c r="N24" s="8" t="s">
        <v>69</v>
      </c>
      <c r="O24" s="8" t="s">
        <v>69</v>
      </c>
      <c r="P24" s="8" t="s">
        <v>69</v>
      </c>
      <c r="Q24" s="8" t="s">
        <v>69</v>
      </c>
      <c r="R24" s="8" t="s">
        <v>69</v>
      </c>
      <c r="S24" s="21">
        <f>IFERROR(VLOOKUP(B24,'Customer Details'!$A$7:$C$14,3,FALSE),"")</f>
        <v>0</v>
      </c>
    </row>
    <row r="25" spans="1:19" s="84" customFormat="1" ht="24" customHeight="1" x14ac:dyDescent="0.2">
      <c r="A25" s="100"/>
      <c r="B25" s="78"/>
      <c r="C25" s="100" t="s">
        <v>212</v>
      </c>
      <c r="D25" s="77"/>
      <c r="E25" s="162"/>
      <c r="F25" s="162"/>
      <c r="G25" s="164"/>
      <c r="H25" s="164"/>
      <c r="I25" s="164"/>
      <c r="J25" s="164"/>
      <c r="K25" s="105"/>
      <c r="L25" s="105"/>
      <c r="M25" s="105"/>
      <c r="N25" s="105"/>
      <c r="O25" s="105"/>
      <c r="P25" s="105"/>
      <c r="Q25" s="105"/>
      <c r="R25" s="105"/>
      <c r="S25" s="105" t="str">
        <f>IFERROR(VLOOKUP(B25,'Customer Details'!$A$7:$C$14,3,FALSE),"")</f>
        <v/>
      </c>
    </row>
    <row r="26" spans="1:19" s="1" customFormat="1" ht="12" customHeight="1" x14ac:dyDescent="0.2">
      <c r="A26" s="3">
        <v>1800503</v>
      </c>
      <c r="B26" s="13" t="s">
        <v>10</v>
      </c>
      <c r="C26" s="3">
        <v>1800503</v>
      </c>
      <c r="D26" s="3" t="s">
        <v>213</v>
      </c>
      <c r="E26" s="2">
        <v>1</v>
      </c>
      <c r="F26" s="2"/>
      <c r="G26" s="7">
        <v>253.5721493943</v>
      </c>
      <c r="H26" s="31">
        <f>IFERROR(G26*1.1,"")</f>
        <v>278.92936433373001</v>
      </c>
      <c r="I26" s="31">
        <f>IFERROR(G26*(1-S26),"")</f>
        <v>253.5721493943</v>
      </c>
      <c r="J26" s="31">
        <f>IFERROR(I26*1.1,"")</f>
        <v>278.92936433373001</v>
      </c>
      <c r="L26" s="8" t="s">
        <v>69</v>
      </c>
      <c r="M26" s="6"/>
      <c r="O26" s="8" t="s">
        <v>69</v>
      </c>
      <c r="S26" s="20">
        <f>IFERROR(VLOOKUP(B26,'Customer Details'!$A$7:$C$14,3,FALSE),"")</f>
        <v>0</v>
      </c>
    </row>
    <row r="27" spans="1:19" s="84" customFormat="1" ht="24" customHeight="1" x14ac:dyDescent="0.2">
      <c r="A27" s="100"/>
      <c r="B27" s="78"/>
      <c r="C27" s="100" t="s">
        <v>214</v>
      </c>
      <c r="D27" s="77"/>
      <c r="E27" s="162"/>
      <c r="F27" s="162"/>
      <c r="G27" s="164"/>
      <c r="H27" s="164"/>
      <c r="I27" s="164"/>
      <c r="J27" s="164"/>
      <c r="K27" s="105"/>
      <c r="L27" s="105"/>
      <c r="M27" s="105"/>
      <c r="N27" s="105"/>
      <c r="O27" s="105"/>
      <c r="P27" s="105"/>
      <c r="Q27" s="105"/>
      <c r="R27" s="105"/>
      <c r="S27" s="105" t="str">
        <f>IFERROR(VLOOKUP(B27,'Customer Details'!$A$7:$C$14,3,FALSE),"")</f>
        <v/>
      </c>
    </row>
    <row r="28" spans="1:19" s="1" customFormat="1" ht="12" customHeight="1" x14ac:dyDescent="0.2">
      <c r="A28" s="3">
        <v>1811608</v>
      </c>
      <c r="B28" s="13" t="s">
        <v>10</v>
      </c>
      <c r="C28" s="3">
        <v>1811608</v>
      </c>
      <c r="D28" s="3" t="s">
        <v>215</v>
      </c>
      <c r="E28" s="2">
        <v>1</v>
      </c>
      <c r="F28" s="2"/>
      <c r="G28" s="7">
        <v>189.88426070921997</v>
      </c>
      <c r="H28" s="31">
        <f>IFERROR(G28*1.1,"")</f>
        <v>208.87268678014198</v>
      </c>
      <c r="I28" s="31">
        <f>IFERROR(G28*(1-S28),"")</f>
        <v>189.88426070921997</v>
      </c>
      <c r="J28" s="31">
        <f>IFERROR(I28*1.1,"")</f>
        <v>208.87268678014198</v>
      </c>
      <c r="L28" s="8" t="s">
        <v>69</v>
      </c>
      <c r="M28" s="6"/>
      <c r="O28" s="8" t="s">
        <v>69</v>
      </c>
      <c r="S28" s="20">
        <f>IFERROR(VLOOKUP(B28,'Customer Details'!$A$7:$C$14,3,FALSE),"")</f>
        <v>0</v>
      </c>
    </row>
    <row r="29" spans="1:19" s="1" customFormat="1" ht="12" customHeight="1" x14ac:dyDescent="0.2">
      <c r="A29" s="3">
        <v>1811609</v>
      </c>
      <c r="B29" s="13" t="s">
        <v>10</v>
      </c>
      <c r="C29" s="3">
        <v>1811609</v>
      </c>
      <c r="D29" s="3" t="s">
        <v>216</v>
      </c>
      <c r="E29" s="2">
        <v>1</v>
      </c>
      <c r="F29" s="2"/>
      <c r="G29" s="7">
        <v>189.88426070921997</v>
      </c>
      <c r="H29" s="31">
        <f>IFERROR(G29*1.1,"")</f>
        <v>208.87268678014198</v>
      </c>
      <c r="I29" s="31">
        <f>IFERROR(G29*(1-S29),"")</f>
        <v>189.88426070921997</v>
      </c>
      <c r="J29" s="31">
        <f>IFERROR(I29*1.1,"")</f>
        <v>208.87268678014198</v>
      </c>
      <c r="L29" s="8" t="s">
        <v>69</v>
      </c>
      <c r="M29" s="6"/>
      <c r="O29" s="8" t="s">
        <v>69</v>
      </c>
      <c r="S29" s="20">
        <f>IFERROR(VLOOKUP(B29,'Customer Details'!$A$7:$C$14,3,FALSE),"")</f>
        <v>0</v>
      </c>
    </row>
    <row r="30" spans="1:19" s="84" customFormat="1" ht="24" customHeight="1" x14ac:dyDescent="0.2">
      <c r="A30" s="100"/>
      <c r="B30" s="78"/>
      <c r="C30" s="100" t="s">
        <v>217</v>
      </c>
      <c r="D30" s="77"/>
      <c r="E30" s="162"/>
      <c r="F30" s="162"/>
      <c r="G30" s="164"/>
      <c r="H30" s="164"/>
      <c r="I30" s="164"/>
      <c r="J30" s="164"/>
      <c r="K30" s="105"/>
      <c r="L30" s="105"/>
      <c r="M30" s="105"/>
      <c r="N30" s="105"/>
      <c r="O30" s="105"/>
      <c r="P30" s="105"/>
      <c r="Q30" s="105"/>
      <c r="R30" s="105"/>
      <c r="S30" s="105" t="str">
        <f>IFERROR(VLOOKUP(B30,'Customer Details'!$A$7:$C$14,3,FALSE),"")</f>
        <v/>
      </c>
    </row>
    <row r="31" spans="1:19" s="1" customFormat="1" ht="12" customHeight="1" x14ac:dyDescent="0.2">
      <c r="A31" s="3">
        <v>1811610</v>
      </c>
      <c r="B31" s="13" t="s">
        <v>10</v>
      </c>
      <c r="C31" s="3">
        <v>1811610</v>
      </c>
      <c r="D31" s="3" t="s">
        <v>218</v>
      </c>
      <c r="E31" s="2">
        <v>1</v>
      </c>
      <c r="F31" s="2"/>
      <c r="G31" s="7">
        <v>246.49571731818</v>
      </c>
      <c r="H31" s="31">
        <f>IFERROR(G31*1.1,"")</f>
        <v>271.14528904999804</v>
      </c>
      <c r="I31" s="31">
        <f>IFERROR(G31*(1-S31),"")</f>
        <v>246.49571731818</v>
      </c>
      <c r="J31" s="31">
        <f>IFERROR(I31*1.1,"")</f>
        <v>271.14528904999804</v>
      </c>
      <c r="L31" s="8" t="s">
        <v>69</v>
      </c>
      <c r="M31" s="6"/>
      <c r="O31" s="8" t="s">
        <v>69</v>
      </c>
      <c r="S31" s="20">
        <f>IFERROR(VLOOKUP(B31,'Customer Details'!$A$7:$C$14,3,FALSE),"")</f>
        <v>0</v>
      </c>
    </row>
    <row r="32" spans="1:19" s="1" customFormat="1" ht="12" customHeight="1" x14ac:dyDescent="0.2">
      <c r="A32" s="3">
        <v>1811611</v>
      </c>
      <c r="B32" s="13" t="s">
        <v>10</v>
      </c>
      <c r="C32" s="3">
        <v>1811611</v>
      </c>
      <c r="D32" s="3" t="s">
        <v>219</v>
      </c>
      <c r="E32" s="2">
        <v>1</v>
      </c>
      <c r="F32" s="2"/>
      <c r="G32" s="7">
        <v>246.49571731818</v>
      </c>
      <c r="H32" s="31">
        <f>IFERROR(G32*1.1,"")</f>
        <v>271.14528904999804</v>
      </c>
      <c r="I32" s="31">
        <f>IFERROR(G32*(1-S32),"")</f>
        <v>246.49571731818</v>
      </c>
      <c r="J32" s="31">
        <f>IFERROR(I32*1.1,"")</f>
        <v>271.14528904999804</v>
      </c>
      <c r="L32" s="8" t="s">
        <v>69</v>
      </c>
      <c r="M32" s="6"/>
      <c r="O32" s="8" t="s">
        <v>69</v>
      </c>
      <c r="S32" s="20">
        <f>IFERROR(VLOOKUP(B32,'Customer Details'!$A$7:$C$14,3,FALSE),"")</f>
        <v>0</v>
      </c>
    </row>
    <row r="33" spans="1:19" s="101" customFormat="1" ht="21.95" customHeight="1" x14ac:dyDescent="0.2">
      <c r="A33" s="100"/>
      <c r="B33" s="78"/>
      <c r="C33" s="100" t="s">
        <v>220</v>
      </c>
      <c r="D33" s="77"/>
      <c r="E33" s="162"/>
      <c r="F33" s="162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</row>
    <row r="34" spans="1:19" s="1" customFormat="1" ht="12" customHeight="1" x14ac:dyDescent="0.2">
      <c r="A34" s="3">
        <v>9020287</v>
      </c>
      <c r="B34" s="13" t="s">
        <v>10</v>
      </c>
      <c r="C34" s="3">
        <v>9020287</v>
      </c>
      <c r="D34" s="3" t="s">
        <v>684</v>
      </c>
      <c r="E34" s="2">
        <v>1</v>
      </c>
      <c r="F34" s="2"/>
      <c r="G34" s="7">
        <v>169.83436982687999</v>
      </c>
      <c r="H34" s="31">
        <f>IFERROR(G34*1.1,"")</f>
        <v>186.817806809568</v>
      </c>
      <c r="I34" s="31">
        <f>IFERROR(G34*(1-S34),"")</f>
        <v>169.83436982687999</v>
      </c>
      <c r="J34" s="31">
        <f>IFERROR(I34*1.1,"")</f>
        <v>186.817806809568</v>
      </c>
      <c r="L34" s="8" t="s">
        <v>69</v>
      </c>
      <c r="M34" s="6"/>
      <c r="O34" s="8" t="s">
        <v>69</v>
      </c>
      <c r="S34" s="20">
        <f>IFERROR(VLOOKUP(B34,'Customer Details'!$A$7:$C$14,3,FALSE),"")</f>
        <v>0</v>
      </c>
    </row>
    <row r="35" spans="1:19" s="1" customFormat="1" ht="12" customHeight="1" x14ac:dyDescent="0.2">
      <c r="A35" s="3">
        <v>9025304</v>
      </c>
      <c r="B35" s="13" t="s">
        <v>10</v>
      </c>
      <c r="C35" s="3">
        <v>9025304</v>
      </c>
      <c r="D35" s="3" t="s">
        <v>685</v>
      </c>
      <c r="E35" s="2">
        <v>1</v>
      </c>
      <c r="F35" s="2"/>
      <c r="G35" s="7">
        <v>42.458592456719998</v>
      </c>
      <c r="H35" s="31">
        <f>IFERROR(G35*1.1,"")</f>
        <v>46.704451702391999</v>
      </c>
      <c r="I35" s="31">
        <f>IFERROR(G35*(1-S35),"")</f>
        <v>42.458592456719998</v>
      </c>
      <c r="J35" s="31">
        <f>IFERROR(I35*1.1,"")</f>
        <v>46.704451702391999</v>
      </c>
      <c r="L35" s="8" t="s">
        <v>69</v>
      </c>
      <c r="M35" s="6"/>
      <c r="O35" s="8" t="s">
        <v>69</v>
      </c>
      <c r="S35" s="20">
        <f>IFERROR(VLOOKUP(B35,'Customer Details'!$A$7:$C$14,3,FALSE),"")</f>
        <v>0</v>
      </c>
    </row>
    <row r="36" spans="1:19" s="1" customFormat="1" ht="12" customHeight="1" x14ac:dyDescent="0.2">
      <c r="A36" s="3">
        <v>9025303</v>
      </c>
      <c r="B36" s="13" t="s">
        <v>10</v>
      </c>
      <c r="C36" s="3">
        <v>9025303</v>
      </c>
      <c r="D36" s="3" t="s">
        <v>686</v>
      </c>
      <c r="E36" s="2">
        <v>1</v>
      </c>
      <c r="F36" s="2"/>
      <c r="G36" s="7">
        <v>50.717200000000005</v>
      </c>
      <c r="H36" s="31">
        <f>IFERROR(G36*1.1,"")</f>
        <v>55.788920000000012</v>
      </c>
      <c r="I36" s="31">
        <f>IFERROR(G36*(1-S36),"")</f>
        <v>50.717200000000005</v>
      </c>
      <c r="J36" s="31">
        <f>IFERROR(I36*1.1,"")</f>
        <v>55.788920000000012</v>
      </c>
      <c r="L36" s="8" t="s">
        <v>69</v>
      </c>
      <c r="M36" s="6"/>
      <c r="O36" s="8" t="s">
        <v>69</v>
      </c>
      <c r="S36" s="20">
        <f>IFERROR(VLOOKUP(B36,'Customer Details'!$A$7:$C$14,3,FALSE),"")</f>
        <v>0</v>
      </c>
    </row>
    <row r="37" spans="1:19" s="84" customFormat="1" ht="24" customHeight="1" x14ac:dyDescent="0.2">
      <c r="A37" s="100"/>
      <c r="B37" s="78"/>
      <c r="C37" s="100" t="s">
        <v>221</v>
      </c>
      <c r="D37" s="77"/>
      <c r="E37" s="162"/>
      <c r="F37" s="162"/>
      <c r="G37" s="164"/>
      <c r="H37" s="166"/>
      <c r="I37" s="165"/>
      <c r="J37" s="166"/>
      <c r="K37" s="105"/>
      <c r="L37" s="105"/>
      <c r="M37" s="105"/>
      <c r="N37" s="105"/>
      <c r="O37" s="105"/>
      <c r="P37" s="105"/>
      <c r="Q37" s="105"/>
      <c r="R37" s="105"/>
      <c r="S37" s="94"/>
    </row>
    <row r="38" spans="1:19" s="1" customFormat="1" ht="12" customHeight="1" x14ac:dyDescent="0.2">
      <c r="A38" s="3">
        <v>1805215</v>
      </c>
      <c r="B38" s="13" t="s">
        <v>10</v>
      </c>
      <c r="C38" s="3">
        <v>1805215</v>
      </c>
      <c r="D38" s="3" t="s">
        <v>222</v>
      </c>
      <c r="E38" s="2">
        <v>1</v>
      </c>
      <c r="F38" s="2"/>
      <c r="G38" s="7">
        <v>456.42986890973998</v>
      </c>
      <c r="H38" s="31">
        <f>IFERROR(G38*1.1,"")</f>
        <v>502.07285580071402</v>
      </c>
      <c r="I38" s="31">
        <f>IFERROR(G38*(1-S38),"")</f>
        <v>456.42986890973998</v>
      </c>
      <c r="J38" s="31">
        <f>IFERROR(I38*1.1,"")</f>
        <v>502.07285580071402</v>
      </c>
      <c r="K38" s="8" t="s">
        <v>69</v>
      </c>
      <c r="L38" s="8" t="s">
        <v>69</v>
      </c>
      <c r="M38" s="8" t="s">
        <v>69</v>
      </c>
      <c r="N38" s="8" t="s">
        <v>69</v>
      </c>
      <c r="O38" s="8" t="s">
        <v>69</v>
      </c>
      <c r="P38" s="8" t="s">
        <v>69</v>
      </c>
      <c r="Q38" s="8" t="s">
        <v>69</v>
      </c>
      <c r="R38" s="8" t="s">
        <v>69</v>
      </c>
      <c r="S38" s="21">
        <f>IFERROR(VLOOKUP(B38,'Customer Details'!$A$7:$C$14,3,FALSE),"")</f>
        <v>0</v>
      </c>
    </row>
    <row r="39" spans="1:19" s="1" customFormat="1" ht="12" customHeight="1" x14ac:dyDescent="0.2">
      <c r="A39" s="3">
        <v>1805216</v>
      </c>
      <c r="B39" s="13" t="s">
        <v>10</v>
      </c>
      <c r="C39" s="3">
        <v>1805216</v>
      </c>
      <c r="D39" s="3" t="s">
        <v>223</v>
      </c>
      <c r="E39" s="2">
        <v>1</v>
      </c>
      <c r="F39" s="2" t="s">
        <v>102</v>
      </c>
      <c r="G39" s="7">
        <v>494.17083998237996</v>
      </c>
      <c r="H39" s="31">
        <f>IFERROR(G39*1.1,"")</f>
        <v>543.58792398061803</v>
      </c>
      <c r="I39" s="31">
        <f>IFERROR(G39*(1-S39),"")</f>
        <v>494.17083998237996</v>
      </c>
      <c r="J39" s="31">
        <f>IFERROR(I39*1.1,"")</f>
        <v>543.58792398061803</v>
      </c>
      <c r="K39" s="8" t="s">
        <v>69</v>
      </c>
      <c r="L39" s="8" t="s">
        <v>69</v>
      </c>
      <c r="M39" s="8" t="s">
        <v>69</v>
      </c>
      <c r="N39" s="8" t="s">
        <v>69</v>
      </c>
      <c r="O39" s="8" t="s">
        <v>69</v>
      </c>
      <c r="P39" s="8" t="s">
        <v>69</v>
      </c>
      <c r="Q39" s="8" t="s">
        <v>69</v>
      </c>
      <c r="R39" s="8" t="s">
        <v>69</v>
      </c>
      <c r="S39" s="21">
        <f>IFERROR(VLOOKUP(B39,'Customer Details'!$A$7:$C$14,3,FALSE),"")</f>
        <v>0</v>
      </c>
    </row>
    <row r="40" spans="1:19" s="84" customFormat="1" ht="24" customHeight="1" x14ac:dyDescent="0.2">
      <c r="A40" s="100"/>
      <c r="B40" s="78"/>
      <c r="C40" s="100" t="s">
        <v>224</v>
      </c>
      <c r="D40" s="77"/>
      <c r="E40" s="162"/>
      <c r="F40" s="162"/>
      <c r="G40" s="164"/>
      <c r="H40" s="166"/>
      <c r="I40" s="165"/>
      <c r="J40" s="166"/>
      <c r="K40" s="105"/>
      <c r="L40" s="105"/>
      <c r="M40" s="105"/>
      <c r="N40" s="105"/>
      <c r="O40" s="105"/>
      <c r="P40" s="105"/>
      <c r="Q40" s="105"/>
      <c r="R40" s="105"/>
      <c r="S40" s="94"/>
    </row>
    <row r="41" spans="1:19" s="1" customFormat="1" ht="12" customHeight="1" x14ac:dyDescent="0.2">
      <c r="A41" s="3">
        <v>1811020</v>
      </c>
      <c r="B41" s="13" t="s">
        <v>10</v>
      </c>
      <c r="C41" s="203">
        <v>1811020</v>
      </c>
      <c r="D41" s="203" t="s">
        <v>225</v>
      </c>
      <c r="E41" s="204">
        <v>1</v>
      </c>
      <c r="F41" s="204"/>
      <c r="G41" s="205">
        <v>339.66873965376004</v>
      </c>
      <c r="H41" s="31">
        <f>IFERROR(G41*1.1,"")</f>
        <v>373.63561361913605</v>
      </c>
      <c r="I41" s="31">
        <f>IFERROR(G41*(1-S41),"")</f>
        <v>339.66873965376004</v>
      </c>
      <c r="J41" s="31">
        <f>IFERROR(I41*1.1,"")</f>
        <v>373.63561361913605</v>
      </c>
      <c r="K41" s="8" t="s">
        <v>69</v>
      </c>
      <c r="L41" s="8" t="s">
        <v>69</v>
      </c>
      <c r="M41" s="8" t="s">
        <v>69</v>
      </c>
      <c r="N41" s="8" t="s">
        <v>69</v>
      </c>
      <c r="O41" s="8" t="s">
        <v>69</v>
      </c>
      <c r="P41" s="8" t="s">
        <v>69</v>
      </c>
      <c r="Q41" s="8" t="s">
        <v>69</v>
      </c>
      <c r="R41" s="8" t="s">
        <v>69</v>
      </c>
      <c r="S41" s="21">
        <f>IFERROR(VLOOKUP(B41,'Customer Details'!$A$7:$C$14,3,FALSE),"")</f>
        <v>0</v>
      </c>
    </row>
    <row r="42" spans="1:19" s="1" customFormat="1" ht="12" customHeight="1" x14ac:dyDescent="0.2">
      <c r="A42" s="3">
        <v>1811021</v>
      </c>
      <c r="B42" s="13" t="s">
        <v>10</v>
      </c>
      <c r="C42" s="203">
        <v>1811021</v>
      </c>
      <c r="D42" s="203" t="s">
        <v>226</v>
      </c>
      <c r="E42" s="204">
        <v>1</v>
      </c>
      <c r="F42" s="204"/>
      <c r="G42" s="205">
        <v>339.66873965376004</v>
      </c>
      <c r="H42" s="31">
        <f>IFERROR(G42*1.1,"")</f>
        <v>373.63561361913605</v>
      </c>
      <c r="I42" s="31">
        <f>IFERROR(G42*(1-S42),"")</f>
        <v>339.66873965376004</v>
      </c>
      <c r="J42" s="31">
        <f>IFERROR(I42*1.1,"")</f>
        <v>373.63561361913605</v>
      </c>
      <c r="K42" s="8" t="s">
        <v>69</v>
      </c>
      <c r="L42" s="8" t="s">
        <v>69</v>
      </c>
      <c r="M42" s="8" t="s">
        <v>69</v>
      </c>
      <c r="N42" s="8" t="s">
        <v>69</v>
      </c>
      <c r="O42" s="8" t="s">
        <v>69</v>
      </c>
      <c r="P42" s="8" t="s">
        <v>69</v>
      </c>
      <c r="Q42" s="8" t="s">
        <v>69</v>
      </c>
      <c r="R42" s="8" t="s">
        <v>69</v>
      </c>
      <c r="S42" s="21">
        <f>IFERROR(VLOOKUP(B42,'Customer Details'!$A$7:$C$14,3,FALSE),"")</f>
        <v>0</v>
      </c>
    </row>
    <row r="43" spans="1:19" s="84" customFormat="1" ht="24" customHeight="1" x14ac:dyDescent="0.2">
      <c r="A43" s="100"/>
      <c r="B43" s="78"/>
      <c r="C43" s="100" t="s">
        <v>227</v>
      </c>
      <c r="D43" s="77"/>
      <c r="E43" s="162"/>
      <c r="F43" s="162"/>
      <c r="G43" s="164"/>
      <c r="H43" s="166"/>
      <c r="I43" s="165"/>
      <c r="J43" s="166"/>
      <c r="K43" s="105"/>
      <c r="L43" s="105"/>
      <c r="M43" s="105"/>
      <c r="N43" s="105"/>
      <c r="O43" s="105"/>
      <c r="P43" s="105"/>
      <c r="Q43" s="105"/>
      <c r="R43" s="105"/>
      <c r="S43" s="94"/>
    </row>
    <row r="44" spans="1:19" s="1" customFormat="1" ht="12" customHeight="1" x14ac:dyDescent="0.2">
      <c r="A44" s="3">
        <v>1810881</v>
      </c>
      <c r="B44" s="13" t="s">
        <v>10</v>
      </c>
      <c r="C44" s="203">
        <v>1810881</v>
      </c>
      <c r="D44" s="203" t="s">
        <v>229</v>
      </c>
      <c r="E44" s="204">
        <v>1</v>
      </c>
      <c r="F44" s="204"/>
      <c r="G44" s="205">
        <v>78.312514975728007</v>
      </c>
      <c r="H44" s="31">
        <f t="shared" ref="H44:J51" si="0">IFERROR(G44*1.1,"")</f>
        <v>86.143766473300815</v>
      </c>
      <c r="I44" s="31">
        <f t="shared" ref="I44:I51" si="1">IFERROR(G44*(1-S44),"")</f>
        <v>78.312514975728007</v>
      </c>
      <c r="J44" s="31">
        <f t="shared" si="0"/>
        <v>86.143766473300815</v>
      </c>
      <c r="K44" s="8" t="s">
        <v>69</v>
      </c>
      <c r="L44" s="8" t="s">
        <v>69</v>
      </c>
      <c r="M44" s="8" t="s">
        <v>69</v>
      </c>
      <c r="N44" s="8" t="s">
        <v>69</v>
      </c>
      <c r="O44" s="8" t="s">
        <v>69</v>
      </c>
      <c r="P44" s="8" t="s">
        <v>69</v>
      </c>
      <c r="Q44" s="8" t="s">
        <v>69</v>
      </c>
      <c r="R44" s="8" t="s">
        <v>69</v>
      </c>
      <c r="S44" s="21">
        <f>IFERROR(VLOOKUP(B44,'Customer Details'!$A$7:$C$14,3,FALSE),"")</f>
        <v>0</v>
      </c>
    </row>
    <row r="45" spans="1:19" s="1" customFormat="1" ht="12" customHeight="1" x14ac:dyDescent="0.2">
      <c r="A45" s="3">
        <v>1810883</v>
      </c>
      <c r="B45" s="13" t="s">
        <v>10</v>
      </c>
      <c r="C45" s="203">
        <v>1810883</v>
      </c>
      <c r="D45" s="203" t="s">
        <v>230</v>
      </c>
      <c r="E45" s="204">
        <v>1</v>
      </c>
      <c r="F45" s="204"/>
      <c r="G45" s="205">
        <v>86.804233467072009</v>
      </c>
      <c r="H45" s="31">
        <f t="shared" si="0"/>
        <v>95.484656813779225</v>
      </c>
      <c r="I45" s="31">
        <f t="shared" si="1"/>
        <v>86.804233467072009</v>
      </c>
      <c r="J45" s="31">
        <f t="shared" si="0"/>
        <v>95.484656813779225</v>
      </c>
      <c r="K45" s="8" t="s">
        <v>69</v>
      </c>
      <c r="L45" s="8" t="s">
        <v>69</v>
      </c>
      <c r="M45" s="8" t="s">
        <v>69</v>
      </c>
      <c r="N45" s="8" t="s">
        <v>69</v>
      </c>
      <c r="O45" s="8" t="s">
        <v>69</v>
      </c>
      <c r="P45" s="8" t="s">
        <v>69</v>
      </c>
      <c r="Q45" s="8" t="s">
        <v>69</v>
      </c>
      <c r="R45" s="8" t="s">
        <v>69</v>
      </c>
      <c r="S45" s="21">
        <f>IFERROR(VLOOKUP(B45,'Customer Details'!$A$7:$C$14,3,FALSE),"")</f>
        <v>0</v>
      </c>
    </row>
    <row r="46" spans="1:19" s="1" customFormat="1" ht="12" customHeight="1" x14ac:dyDescent="0.2">
      <c r="A46" s="3">
        <v>1810882</v>
      </c>
      <c r="B46" s="13" t="s">
        <v>10</v>
      </c>
      <c r="C46" s="203">
        <v>1810882</v>
      </c>
      <c r="D46" s="203" t="s">
        <v>231</v>
      </c>
      <c r="E46" s="204">
        <v>1</v>
      </c>
      <c r="F46" s="204"/>
      <c r="G46" s="205">
        <v>86.804233467072009</v>
      </c>
      <c r="H46" s="31">
        <f t="shared" si="0"/>
        <v>95.484656813779225</v>
      </c>
      <c r="I46" s="31">
        <f t="shared" si="1"/>
        <v>86.804233467072009</v>
      </c>
      <c r="J46" s="31">
        <f t="shared" si="0"/>
        <v>95.484656813779225</v>
      </c>
      <c r="K46" s="8" t="s">
        <v>69</v>
      </c>
      <c r="L46" s="8" t="s">
        <v>69</v>
      </c>
      <c r="M46" s="8" t="s">
        <v>69</v>
      </c>
      <c r="N46" s="8" t="s">
        <v>69</v>
      </c>
      <c r="O46" s="8" t="s">
        <v>69</v>
      </c>
      <c r="P46" s="8" t="s">
        <v>69</v>
      </c>
      <c r="Q46" s="8" t="s">
        <v>69</v>
      </c>
      <c r="R46" s="8" t="s">
        <v>69</v>
      </c>
      <c r="S46" s="21">
        <f>IFERROR(VLOOKUP(B46,'Customer Details'!$A$7:$C$14,3,FALSE),"")</f>
        <v>0</v>
      </c>
    </row>
    <row r="47" spans="1:19" s="1" customFormat="1" ht="12" customHeight="1" x14ac:dyDescent="0.2">
      <c r="A47" s="3">
        <v>1811011</v>
      </c>
      <c r="B47" s="13" t="s">
        <v>10</v>
      </c>
      <c r="C47" s="203">
        <v>1811011</v>
      </c>
      <c r="D47" s="203" t="s">
        <v>232</v>
      </c>
      <c r="E47" s="204">
        <v>1</v>
      </c>
      <c r="F47" s="204"/>
      <c r="G47" s="205">
        <v>78.312514975728007</v>
      </c>
      <c r="H47" s="31">
        <f t="shared" si="0"/>
        <v>86.143766473300815</v>
      </c>
      <c r="I47" s="31">
        <f t="shared" si="1"/>
        <v>78.312514975728007</v>
      </c>
      <c r="J47" s="31">
        <f t="shared" si="0"/>
        <v>86.143766473300815</v>
      </c>
      <c r="K47" s="8" t="s">
        <v>69</v>
      </c>
      <c r="L47" s="8" t="s">
        <v>69</v>
      </c>
      <c r="M47" s="8" t="s">
        <v>69</v>
      </c>
      <c r="N47" s="8" t="s">
        <v>69</v>
      </c>
      <c r="O47" s="8" t="s">
        <v>69</v>
      </c>
      <c r="P47" s="8" t="s">
        <v>69</v>
      </c>
      <c r="Q47" s="8" t="s">
        <v>69</v>
      </c>
      <c r="R47" s="8" t="s">
        <v>69</v>
      </c>
      <c r="S47" s="21">
        <f>IFERROR(VLOOKUP(B47,'Customer Details'!$A$7:$C$14,3,FALSE),"")</f>
        <v>0</v>
      </c>
    </row>
    <row r="48" spans="1:19" s="1" customFormat="1" ht="12" customHeight="1" x14ac:dyDescent="0.2">
      <c r="A48" s="3">
        <v>1811009</v>
      </c>
      <c r="B48" s="13" t="s">
        <v>10</v>
      </c>
      <c r="C48" s="203">
        <v>1811009</v>
      </c>
      <c r="D48" s="203" t="s">
        <v>233</v>
      </c>
      <c r="E48" s="204">
        <v>1</v>
      </c>
      <c r="F48" s="204"/>
      <c r="G48" s="205">
        <v>86.804233467072009</v>
      </c>
      <c r="H48" s="31">
        <f t="shared" si="0"/>
        <v>95.484656813779225</v>
      </c>
      <c r="I48" s="31">
        <f t="shared" si="1"/>
        <v>86.804233467072009</v>
      </c>
      <c r="J48" s="31">
        <f t="shared" si="0"/>
        <v>95.484656813779225</v>
      </c>
      <c r="K48" s="8" t="s">
        <v>69</v>
      </c>
      <c r="L48" s="8" t="s">
        <v>69</v>
      </c>
      <c r="M48" s="8" t="s">
        <v>69</v>
      </c>
      <c r="N48" s="8" t="s">
        <v>69</v>
      </c>
      <c r="O48" s="8" t="s">
        <v>69</v>
      </c>
      <c r="P48" s="8" t="s">
        <v>69</v>
      </c>
      <c r="Q48" s="8" t="s">
        <v>69</v>
      </c>
      <c r="R48" s="8" t="s">
        <v>69</v>
      </c>
      <c r="S48" s="21">
        <f>IFERROR(VLOOKUP(B48,'Customer Details'!$A$7:$C$14,3,FALSE),"")</f>
        <v>0</v>
      </c>
    </row>
    <row r="49" spans="1:19" s="1" customFormat="1" ht="12" customHeight="1" x14ac:dyDescent="0.2">
      <c r="A49" s="3">
        <v>1811045</v>
      </c>
      <c r="B49" s="13" t="s">
        <v>10</v>
      </c>
      <c r="C49" s="203">
        <v>1811045</v>
      </c>
      <c r="D49" s="203" t="s">
        <v>228</v>
      </c>
      <c r="E49" s="204">
        <v>1</v>
      </c>
      <c r="F49" s="204"/>
      <c r="G49" s="205">
        <v>78.312514975728007</v>
      </c>
      <c r="H49" s="31">
        <f>IFERROR(G49*1.1,"")</f>
        <v>86.143766473300815</v>
      </c>
      <c r="I49" s="31">
        <f>IFERROR(G49*(1-S49),"")</f>
        <v>78.312514975728007</v>
      </c>
      <c r="J49" s="31">
        <f>IFERROR(I49*1.1,"")</f>
        <v>86.143766473300815</v>
      </c>
      <c r="K49" s="8" t="s">
        <v>69</v>
      </c>
      <c r="L49" s="8" t="s">
        <v>69</v>
      </c>
      <c r="M49" s="8" t="s">
        <v>69</v>
      </c>
      <c r="N49" s="8" t="s">
        <v>69</v>
      </c>
      <c r="O49" s="8" t="s">
        <v>69</v>
      </c>
      <c r="P49" s="8" t="s">
        <v>69</v>
      </c>
      <c r="Q49" s="8" t="s">
        <v>69</v>
      </c>
      <c r="R49" s="8" t="s">
        <v>69</v>
      </c>
      <c r="S49" s="21">
        <f>IFERROR(VLOOKUP(B49,'Customer Details'!$A$7:$C$14,3,FALSE),"")</f>
        <v>0</v>
      </c>
    </row>
    <row r="50" spans="1:19" s="1" customFormat="1" ht="12" customHeight="1" x14ac:dyDescent="0.2">
      <c r="A50" s="3">
        <v>1800223</v>
      </c>
      <c r="B50" s="13" t="s">
        <v>10</v>
      </c>
      <c r="C50" s="203">
        <v>1800223</v>
      </c>
      <c r="D50" s="203" t="s">
        <v>234</v>
      </c>
      <c r="E50" s="204">
        <v>1</v>
      </c>
      <c r="F50" s="204"/>
      <c r="G50" s="205">
        <v>108.50529183384</v>
      </c>
      <c r="H50" s="31">
        <f t="shared" si="0"/>
        <v>119.35582101722402</v>
      </c>
      <c r="I50" s="31">
        <f t="shared" si="1"/>
        <v>108.50529183384</v>
      </c>
      <c r="J50" s="31">
        <f t="shared" si="0"/>
        <v>119.35582101722402</v>
      </c>
      <c r="K50" s="8" t="s">
        <v>69</v>
      </c>
      <c r="L50" s="8" t="s">
        <v>69</v>
      </c>
      <c r="M50" s="8" t="s">
        <v>69</v>
      </c>
      <c r="N50" s="8" t="s">
        <v>69</v>
      </c>
      <c r="O50" s="8" t="s">
        <v>69</v>
      </c>
      <c r="P50" s="8" t="s">
        <v>69</v>
      </c>
      <c r="Q50" s="8" t="s">
        <v>69</v>
      </c>
      <c r="R50" s="8" t="s">
        <v>69</v>
      </c>
      <c r="S50" s="21">
        <f>IFERROR(VLOOKUP(B50,'Customer Details'!$A$7:$C$14,3,FALSE),"")</f>
        <v>0</v>
      </c>
    </row>
    <row r="51" spans="1:19" s="1" customFormat="1" ht="12" customHeight="1" x14ac:dyDescent="0.2">
      <c r="A51" s="3">
        <v>1800295</v>
      </c>
      <c r="B51" s="13" t="s">
        <v>10</v>
      </c>
      <c r="C51" s="203">
        <v>1800295</v>
      </c>
      <c r="D51" s="203" t="s">
        <v>235</v>
      </c>
      <c r="E51" s="204">
        <v>1</v>
      </c>
      <c r="F51" s="204"/>
      <c r="G51" s="205">
        <v>141.52864152239999</v>
      </c>
      <c r="H51" s="31">
        <f t="shared" si="0"/>
        <v>155.68150567463999</v>
      </c>
      <c r="I51" s="31">
        <f t="shared" si="1"/>
        <v>141.52864152239999</v>
      </c>
      <c r="J51" s="31">
        <f t="shared" si="0"/>
        <v>155.68150567463999</v>
      </c>
      <c r="K51" s="8" t="s">
        <v>69</v>
      </c>
      <c r="L51" s="8" t="s">
        <v>69</v>
      </c>
      <c r="M51" s="8" t="s">
        <v>69</v>
      </c>
      <c r="N51" s="8" t="s">
        <v>69</v>
      </c>
      <c r="O51" s="8" t="s">
        <v>69</v>
      </c>
      <c r="P51" s="8" t="s">
        <v>69</v>
      </c>
      <c r="Q51" s="8" t="s">
        <v>69</v>
      </c>
      <c r="R51" s="8" t="s">
        <v>69</v>
      </c>
      <c r="S51" s="21">
        <f>IFERROR(VLOOKUP(B51,'Customer Details'!$A$7:$C$14,3,FALSE),"")</f>
        <v>0</v>
      </c>
    </row>
    <row r="52" spans="1:19" s="84" customFormat="1" ht="24" customHeight="1" x14ac:dyDescent="0.2">
      <c r="A52" s="100"/>
      <c r="B52" s="78"/>
      <c r="C52" s="100" t="s">
        <v>236</v>
      </c>
      <c r="D52" s="77"/>
      <c r="E52" s="162"/>
      <c r="F52" s="162"/>
      <c r="G52" s="164"/>
      <c r="H52" s="166"/>
      <c r="I52" s="165"/>
      <c r="J52" s="166"/>
      <c r="K52" s="105"/>
      <c r="L52" s="105"/>
      <c r="M52" s="105"/>
      <c r="N52" s="105"/>
      <c r="O52" s="105"/>
      <c r="P52" s="105"/>
      <c r="Q52" s="105"/>
      <c r="R52" s="105"/>
      <c r="S52" s="94"/>
    </row>
    <row r="53" spans="1:19" s="1" customFormat="1" ht="12" customHeight="1" x14ac:dyDescent="0.2">
      <c r="A53" s="3">
        <v>9015022</v>
      </c>
      <c r="B53" s="13" t="s">
        <v>10</v>
      </c>
      <c r="C53" s="3">
        <v>9015022</v>
      </c>
      <c r="D53" s="3" t="s">
        <v>237</v>
      </c>
      <c r="E53" s="2">
        <v>1</v>
      </c>
      <c r="F53" s="2"/>
      <c r="G53" s="7">
        <v>5.8970267301000003</v>
      </c>
      <c r="H53" s="31">
        <f t="shared" ref="H53:J56" si="2">IFERROR(G53*1.1,"")</f>
        <v>6.4867294031100009</v>
      </c>
      <c r="I53" s="31">
        <f t="shared" ref="I53:I56" si="3">IFERROR(G53*(1-S53),"")</f>
        <v>5.8970267301000003</v>
      </c>
      <c r="J53" s="31">
        <f t="shared" si="2"/>
        <v>6.4867294031100009</v>
      </c>
      <c r="K53" s="8" t="s">
        <v>69</v>
      </c>
      <c r="L53" s="8" t="s">
        <v>69</v>
      </c>
      <c r="M53" s="8" t="s">
        <v>69</v>
      </c>
      <c r="N53" s="8" t="s">
        <v>69</v>
      </c>
      <c r="O53" s="8" t="s">
        <v>69</v>
      </c>
      <c r="P53" s="8" t="s">
        <v>69</v>
      </c>
      <c r="Q53" s="8" t="s">
        <v>69</v>
      </c>
      <c r="R53" s="8" t="s">
        <v>69</v>
      </c>
      <c r="S53" s="21">
        <f>IFERROR(VLOOKUP(B53,'Customer Details'!$A$7:$C$14,3,FALSE),"")</f>
        <v>0</v>
      </c>
    </row>
    <row r="54" spans="1:19" s="1" customFormat="1" ht="12" customHeight="1" x14ac:dyDescent="0.2">
      <c r="A54" s="3">
        <v>9015025</v>
      </c>
      <c r="B54" s="13" t="s">
        <v>10</v>
      </c>
      <c r="C54" s="3">
        <v>9015025</v>
      </c>
      <c r="D54" s="3" t="s">
        <v>238</v>
      </c>
      <c r="E54" s="2">
        <v>1</v>
      </c>
      <c r="F54" s="2"/>
      <c r="G54" s="7">
        <v>12.973458806219998</v>
      </c>
      <c r="H54" s="31">
        <f t="shared" si="2"/>
        <v>14.270804686841998</v>
      </c>
      <c r="I54" s="31">
        <f t="shared" si="3"/>
        <v>12.973458806219998</v>
      </c>
      <c r="J54" s="31">
        <f t="shared" si="2"/>
        <v>14.270804686841998</v>
      </c>
      <c r="K54" s="8" t="s">
        <v>69</v>
      </c>
      <c r="L54" s="8" t="s">
        <v>69</v>
      </c>
      <c r="M54" s="8" t="s">
        <v>69</v>
      </c>
      <c r="N54" s="8" t="s">
        <v>69</v>
      </c>
      <c r="O54" s="8" t="s">
        <v>69</v>
      </c>
      <c r="P54" s="8" t="s">
        <v>69</v>
      </c>
      <c r="Q54" s="8" t="s">
        <v>69</v>
      </c>
      <c r="R54" s="8" t="s">
        <v>69</v>
      </c>
      <c r="S54" s="21">
        <f>IFERROR(VLOOKUP(B54,'Customer Details'!$A$7:$C$14,3,FALSE),"")</f>
        <v>0</v>
      </c>
    </row>
    <row r="55" spans="1:19" s="1" customFormat="1" ht="12" customHeight="1" x14ac:dyDescent="0.2">
      <c r="A55" s="3">
        <v>9015023</v>
      </c>
      <c r="B55" s="13" t="s">
        <v>10</v>
      </c>
      <c r="C55" s="3">
        <v>9015023</v>
      </c>
      <c r="D55" s="3" t="s">
        <v>239</v>
      </c>
      <c r="E55" s="2">
        <v>1</v>
      </c>
      <c r="F55" s="2"/>
      <c r="G55" s="7">
        <v>12.973458806219998</v>
      </c>
      <c r="H55" s="31">
        <f t="shared" si="2"/>
        <v>14.270804686841998</v>
      </c>
      <c r="I55" s="31">
        <f t="shared" si="3"/>
        <v>12.973458806219998</v>
      </c>
      <c r="J55" s="31">
        <f t="shared" si="2"/>
        <v>14.270804686841998</v>
      </c>
      <c r="K55" s="8" t="s">
        <v>69</v>
      </c>
      <c r="L55" s="8" t="s">
        <v>69</v>
      </c>
      <c r="M55" s="8" t="s">
        <v>69</v>
      </c>
      <c r="N55" s="8" t="s">
        <v>69</v>
      </c>
      <c r="O55" s="8" t="s">
        <v>69</v>
      </c>
      <c r="P55" s="8" t="s">
        <v>69</v>
      </c>
      <c r="Q55" s="8" t="s">
        <v>69</v>
      </c>
      <c r="R55" s="8" t="s">
        <v>69</v>
      </c>
      <c r="S55" s="21">
        <f>IFERROR(VLOOKUP(B55,'Customer Details'!$A$7:$C$14,3,FALSE),"")</f>
        <v>0</v>
      </c>
    </row>
    <row r="56" spans="1:19" s="1" customFormat="1" ht="12" customHeight="1" x14ac:dyDescent="0.2">
      <c r="A56" s="3">
        <v>9015238</v>
      </c>
      <c r="B56" s="13" t="s">
        <v>10</v>
      </c>
      <c r="C56" s="3">
        <v>9015238</v>
      </c>
      <c r="D56" s="3" t="s">
        <v>240</v>
      </c>
      <c r="E56" s="2">
        <v>1</v>
      </c>
      <c r="F56" s="2"/>
      <c r="G56" s="7">
        <v>10.61464811418</v>
      </c>
      <c r="H56" s="31">
        <f t="shared" si="2"/>
        <v>11.676112925598</v>
      </c>
      <c r="I56" s="31">
        <f t="shared" si="3"/>
        <v>10.61464811418</v>
      </c>
      <c r="J56" s="31">
        <f t="shared" si="2"/>
        <v>11.676112925598</v>
      </c>
      <c r="K56" s="8" t="s">
        <v>69</v>
      </c>
      <c r="L56" s="8" t="s">
        <v>69</v>
      </c>
      <c r="M56" s="8" t="s">
        <v>69</v>
      </c>
      <c r="N56" s="8" t="s">
        <v>69</v>
      </c>
      <c r="O56" s="8" t="s">
        <v>69</v>
      </c>
      <c r="P56" s="8" t="s">
        <v>69</v>
      </c>
      <c r="Q56" s="8" t="s">
        <v>69</v>
      </c>
      <c r="R56" s="8" t="s">
        <v>69</v>
      </c>
      <c r="S56" s="21">
        <f>IFERROR(VLOOKUP(B56,'Customer Details'!$A$7:$C$14,3,FALSE),"")</f>
        <v>0</v>
      </c>
    </row>
    <row r="57" spans="1:19" s="84" customFormat="1" ht="24" customHeight="1" x14ac:dyDescent="0.2">
      <c r="A57" s="100"/>
      <c r="B57" s="78"/>
      <c r="C57" s="100" t="s">
        <v>241</v>
      </c>
      <c r="D57" s="77"/>
      <c r="E57" s="162"/>
      <c r="F57" s="162"/>
      <c r="G57" s="164"/>
      <c r="H57" s="166"/>
      <c r="I57" s="165"/>
      <c r="J57" s="166"/>
      <c r="K57" s="105"/>
      <c r="L57" s="105"/>
      <c r="M57" s="105"/>
      <c r="N57" s="105"/>
      <c r="O57" s="105"/>
      <c r="P57" s="105"/>
      <c r="Q57" s="105"/>
      <c r="R57" s="105"/>
      <c r="S57" s="94"/>
    </row>
    <row r="58" spans="1:19" s="1" customFormat="1" ht="12" customHeight="1" x14ac:dyDescent="0.2">
      <c r="A58" s="3">
        <v>1810334</v>
      </c>
      <c r="B58" s="13" t="s">
        <v>10</v>
      </c>
      <c r="C58" s="3">
        <v>1810334</v>
      </c>
      <c r="D58" s="3" t="s">
        <v>242</v>
      </c>
      <c r="E58" s="2">
        <v>1</v>
      </c>
      <c r="F58" s="2"/>
      <c r="G58" s="7">
        <v>329.05409153957999</v>
      </c>
      <c r="H58" s="31">
        <f>IFERROR(G58*1.1,"")</f>
        <v>361.95950069353802</v>
      </c>
      <c r="I58" s="31">
        <f>IFERROR(G58*(1-S58),"")</f>
        <v>329.05409153957999</v>
      </c>
      <c r="J58" s="31">
        <f>IFERROR(I58*1.1,"")</f>
        <v>361.95950069353802</v>
      </c>
      <c r="K58" s="8" t="s">
        <v>69</v>
      </c>
      <c r="L58" s="8" t="s">
        <v>69</v>
      </c>
      <c r="M58" s="8" t="s">
        <v>69</v>
      </c>
      <c r="N58" s="8" t="s">
        <v>69</v>
      </c>
      <c r="O58" s="8" t="s">
        <v>69</v>
      </c>
      <c r="P58" s="8" t="s">
        <v>69</v>
      </c>
      <c r="Q58" s="8" t="s">
        <v>69</v>
      </c>
      <c r="R58" s="8" t="s">
        <v>69</v>
      </c>
      <c r="S58" s="21">
        <f>IFERROR(VLOOKUP(B58,'Customer Details'!$A$7:$C$14,3,FALSE),"")</f>
        <v>0</v>
      </c>
    </row>
    <row r="59" spans="1:19" s="1" customFormat="1" ht="12" customHeight="1" x14ac:dyDescent="0.2">
      <c r="A59" s="3">
        <v>1810803</v>
      </c>
      <c r="B59" s="13" t="s">
        <v>10</v>
      </c>
      <c r="C59" s="203">
        <v>1810803</v>
      </c>
      <c r="D59" s="3" t="s">
        <v>243</v>
      </c>
      <c r="E59" s="2">
        <v>1</v>
      </c>
      <c r="F59" s="2"/>
      <c r="G59" s="7">
        <v>720</v>
      </c>
      <c r="H59" s="31">
        <f>IFERROR(G59*1.1,"")</f>
        <v>792.00000000000011</v>
      </c>
      <c r="I59" s="31">
        <f>IFERROR(G59*(1-S59),"")</f>
        <v>720</v>
      </c>
      <c r="J59" s="31">
        <f>IFERROR(I59*1.1,"")</f>
        <v>792.00000000000011</v>
      </c>
      <c r="K59" s="8" t="s">
        <v>69</v>
      </c>
      <c r="L59" s="8" t="s">
        <v>69</v>
      </c>
      <c r="M59" s="8" t="s">
        <v>69</v>
      </c>
      <c r="N59" s="8" t="s">
        <v>69</v>
      </c>
      <c r="O59" s="8" t="s">
        <v>69</v>
      </c>
      <c r="P59" s="8" t="s">
        <v>69</v>
      </c>
      <c r="Q59" s="8" t="s">
        <v>69</v>
      </c>
      <c r="R59" s="8" t="s">
        <v>69</v>
      </c>
      <c r="S59" s="21">
        <f>IFERROR(VLOOKUP(B59,'Customer Details'!$A$7:$C$14,3,FALSE),"")</f>
        <v>0</v>
      </c>
    </row>
    <row r="60" spans="1:19" s="84" customFormat="1" ht="24" customHeight="1" x14ac:dyDescent="0.2">
      <c r="A60" s="100"/>
      <c r="B60" s="78"/>
      <c r="C60" s="100" t="s">
        <v>244</v>
      </c>
      <c r="D60" s="77"/>
      <c r="E60" s="162"/>
      <c r="F60" s="162"/>
      <c r="G60" s="164"/>
      <c r="H60" s="166"/>
      <c r="I60" s="165"/>
      <c r="J60" s="166"/>
      <c r="K60" s="105"/>
      <c r="L60" s="105"/>
      <c r="M60" s="105"/>
      <c r="N60" s="105"/>
      <c r="O60" s="105"/>
      <c r="P60" s="105"/>
      <c r="Q60" s="105"/>
      <c r="R60" s="105"/>
      <c r="S60" s="94"/>
    </row>
    <row r="61" spans="1:19" s="3" customFormat="1" ht="12" customHeight="1" x14ac:dyDescent="0.2">
      <c r="A61" s="3">
        <v>1841064</v>
      </c>
      <c r="B61" s="2" t="s">
        <v>10</v>
      </c>
      <c r="C61" s="3">
        <v>1841064</v>
      </c>
      <c r="D61" s="3" t="s">
        <v>245</v>
      </c>
      <c r="E61" s="2">
        <v>1</v>
      </c>
      <c r="F61" s="2" t="s">
        <v>102</v>
      </c>
      <c r="G61" s="7">
        <v>83.739000000000004</v>
      </c>
      <c r="H61" s="31">
        <f>IFERROR(G61*1.1,"")</f>
        <v>92.11290000000001</v>
      </c>
      <c r="I61" s="31">
        <f>IFERROR(G61*(1-S61),"")</f>
        <v>83.739000000000004</v>
      </c>
      <c r="J61" s="31">
        <f>IFERROR(I61*1.1,"")</f>
        <v>92.11290000000001</v>
      </c>
      <c r="K61" s="8" t="s">
        <v>69</v>
      </c>
      <c r="L61" s="8" t="s">
        <v>69</v>
      </c>
      <c r="M61" s="8" t="s">
        <v>69</v>
      </c>
      <c r="N61" s="8" t="s">
        <v>69</v>
      </c>
      <c r="O61" s="8" t="s">
        <v>69</v>
      </c>
      <c r="P61" s="8" t="s">
        <v>69</v>
      </c>
      <c r="Q61" s="8" t="s">
        <v>69</v>
      </c>
      <c r="R61" s="8" t="s">
        <v>69</v>
      </c>
      <c r="S61" s="21">
        <f>IFERROR(VLOOKUP(B61,'Customer Details'!$A$7:$C$14,3,FALSE),"")</f>
        <v>0</v>
      </c>
    </row>
    <row r="62" spans="1:19" s="84" customFormat="1" ht="24" customHeight="1" x14ac:dyDescent="0.2">
      <c r="A62" s="100"/>
      <c r="B62" s="78"/>
      <c r="C62" s="100" t="s">
        <v>246</v>
      </c>
      <c r="D62" s="77"/>
      <c r="E62" s="162"/>
      <c r="F62" s="162"/>
      <c r="G62" s="164"/>
      <c r="H62" s="166"/>
      <c r="I62" s="165"/>
      <c r="J62" s="166"/>
      <c r="K62" s="105"/>
      <c r="L62" s="105"/>
      <c r="M62" s="105"/>
      <c r="N62" s="105"/>
      <c r="O62" s="105"/>
      <c r="P62" s="105"/>
      <c r="Q62" s="105"/>
      <c r="R62" s="105"/>
      <c r="S62" s="94"/>
    </row>
    <row r="63" spans="1:19" s="1" customFormat="1" ht="12" customHeight="1" x14ac:dyDescent="0.2">
      <c r="A63" s="3">
        <v>9014400</v>
      </c>
      <c r="B63" s="13" t="s">
        <v>10</v>
      </c>
      <c r="C63" s="3">
        <v>9014400</v>
      </c>
      <c r="D63" s="3" t="s">
        <v>247</v>
      </c>
      <c r="E63" s="2">
        <v>1</v>
      </c>
      <c r="F63" s="2"/>
      <c r="G63" s="7">
        <v>326.69528084754006</v>
      </c>
      <c r="H63" s="31">
        <f t="shared" ref="H63:J68" si="4">IFERROR(G63*1.1,"")</f>
        <v>359.36480893229412</v>
      </c>
      <c r="I63" s="31">
        <f t="shared" ref="I63:I68" si="5">IFERROR(G63*(1-S63),"")</f>
        <v>326.69528084754006</v>
      </c>
      <c r="J63" s="31">
        <f t="shared" si="4"/>
        <v>359.36480893229412</v>
      </c>
      <c r="M63" s="8" t="s">
        <v>69</v>
      </c>
      <c r="S63" s="20">
        <f>IFERROR(VLOOKUP(B63,'Customer Details'!$A$7:$C$14,3,FALSE),"")</f>
        <v>0</v>
      </c>
    </row>
    <row r="64" spans="1:19" s="1" customFormat="1" ht="12" customHeight="1" x14ac:dyDescent="0.2">
      <c r="A64" s="3">
        <v>9013809</v>
      </c>
      <c r="B64" s="13" t="s">
        <v>10</v>
      </c>
      <c r="C64" s="3">
        <v>9013809</v>
      </c>
      <c r="D64" s="3" t="s">
        <v>248</v>
      </c>
      <c r="E64" s="2">
        <v>1</v>
      </c>
      <c r="F64" s="2"/>
      <c r="G64" s="7">
        <v>326.69528084754006</v>
      </c>
      <c r="H64" s="31">
        <f t="shared" si="4"/>
        <v>359.36480893229412</v>
      </c>
      <c r="I64" s="31">
        <f t="shared" si="5"/>
        <v>326.69528084754006</v>
      </c>
      <c r="J64" s="31">
        <f t="shared" si="4"/>
        <v>359.36480893229412</v>
      </c>
      <c r="M64" s="8" t="s">
        <v>69</v>
      </c>
      <c r="S64" s="20">
        <f>IFERROR(VLOOKUP(B64,'Customer Details'!$A$7:$C$14,3,FALSE),"")</f>
        <v>0</v>
      </c>
    </row>
    <row r="65" spans="1:19" s="1" customFormat="1" ht="12" customHeight="1" x14ac:dyDescent="0.2">
      <c r="A65" s="3">
        <v>9013847</v>
      </c>
      <c r="B65" s="13" t="s">
        <v>10</v>
      </c>
      <c r="C65" s="3">
        <v>9013847</v>
      </c>
      <c r="D65" s="3" t="s">
        <v>249</v>
      </c>
      <c r="E65" s="2">
        <v>1</v>
      </c>
      <c r="F65" s="2"/>
      <c r="G65" s="7">
        <v>326.69528084754006</v>
      </c>
      <c r="H65" s="31">
        <f t="shared" si="4"/>
        <v>359.36480893229412</v>
      </c>
      <c r="I65" s="31">
        <f t="shared" si="5"/>
        <v>326.69528084754006</v>
      </c>
      <c r="J65" s="31">
        <f t="shared" si="4"/>
        <v>359.36480893229412</v>
      </c>
      <c r="M65" s="8" t="s">
        <v>69</v>
      </c>
      <c r="S65" s="20">
        <f>IFERROR(VLOOKUP(B65,'Customer Details'!$A$7:$C$14,3,FALSE),"")</f>
        <v>0</v>
      </c>
    </row>
    <row r="66" spans="1:19" s="1" customFormat="1" ht="12" customHeight="1" x14ac:dyDescent="0.2">
      <c r="A66" s="3">
        <v>1816068</v>
      </c>
      <c r="B66" s="13" t="s">
        <v>10</v>
      </c>
      <c r="C66" s="3">
        <v>1816068</v>
      </c>
      <c r="D66" s="3" t="s">
        <v>250</v>
      </c>
      <c r="E66" s="2">
        <v>1</v>
      </c>
      <c r="F66" s="2"/>
      <c r="G66" s="7">
        <v>297.21014719703993</v>
      </c>
      <c r="H66" s="31">
        <f t="shared" si="4"/>
        <v>326.93116191674397</v>
      </c>
      <c r="I66" s="31">
        <f t="shared" si="5"/>
        <v>297.21014719703993</v>
      </c>
      <c r="J66" s="31">
        <f t="shared" si="4"/>
        <v>326.93116191674397</v>
      </c>
      <c r="M66" s="8" t="s">
        <v>69</v>
      </c>
      <c r="N66" s="8" t="s">
        <v>69</v>
      </c>
      <c r="O66" s="8" t="s">
        <v>69</v>
      </c>
      <c r="S66" s="20">
        <f>IFERROR(VLOOKUP(B66,'Customer Details'!$A$7:$C$14,3,FALSE),"")</f>
        <v>0</v>
      </c>
    </row>
    <row r="67" spans="1:19" s="1" customFormat="1" ht="12" customHeight="1" x14ac:dyDescent="0.2">
      <c r="A67" s="3">
        <v>1818212</v>
      </c>
      <c r="B67" s="13" t="s">
        <v>10</v>
      </c>
      <c r="C67" s="3">
        <v>1818212</v>
      </c>
      <c r="D67" s="3" t="s">
        <v>251</v>
      </c>
      <c r="E67" s="2">
        <v>1</v>
      </c>
      <c r="F67" s="2"/>
      <c r="G67" s="7">
        <v>410.43306041495998</v>
      </c>
      <c r="H67" s="31">
        <f t="shared" si="4"/>
        <v>451.47636645645599</v>
      </c>
      <c r="I67" s="31">
        <f t="shared" si="5"/>
        <v>410.43306041495998</v>
      </c>
      <c r="J67" s="31">
        <f t="shared" si="4"/>
        <v>451.47636645645599</v>
      </c>
      <c r="M67" s="8" t="s">
        <v>69</v>
      </c>
      <c r="N67" s="8" t="s">
        <v>69</v>
      </c>
      <c r="O67" s="8" t="s">
        <v>69</v>
      </c>
      <c r="S67" s="20">
        <f>IFERROR(VLOOKUP(B67,'Customer Details'!$A$7:$C$14,3,FALSE),"")</f>
        <v>0</v>
      </c>
    </row>
    <row r="68" spans="1:19" s="1" customFormat="1" ht="12" customHeight="1" x14ac:dyDescent="0.2">
      <c r="A68" s="3">
        <v>9013075</v>
      </c>
      <c r="B68" s="13" t="s">
        <v>10</v>
      </c>
      <c r="C68" s="3">
        <v>9013075</v>
      </c>
      <c r="D68" s="3" t="s">
        <v>252</v>
      </c>
      <c r="E68" s="2">
        <v>1</v>
      </c>
      <c r="F68" s="2" t="s">
        <v>102</v>
      </c>
      <c r="G68" s="7">
        <v>622.72602269855986</v>
      </c>
      <c r="H68" s="31">
        <f t="shared" si="4"/>
        <v>684.99862496841592</v>
      </c>
      <c r="I68" s="31">
        <f t="shared" si="5"/>
        <v>622.72602269855986</v>
      </c>
      <c r="J68" s="31">
        <f t="shared" si="4"/>
        <v>684.99862496841592</v>
      </c>
      <c r="K68" s="8" t="s">
        <v>69</v>
      </c>
      <c r="L68" s="8" t="s">
        <v>69</v>
      </c>
      <c r="M68" s="8" t="s">
        <v>69</v>
      </c>
      <c r="N68" s="8" t="s">
        <v>69</v>
      </c>
      <c r="O68" s="8" t="s">
        <v>69</v>
      </c>
      <c r="P68" s="8"/>
      <c r="Q68" s="8" t="s">
        <v>69</v>
      </c>
      <c r="R68" s="8"/>
      <c r="S68" s="21">
        <f>IFERROR(VLOOKUP(B68,'Customer Details'!$A$7:$C$14,3,FALSE),"")</f>
        <v>0</v>
      </c>
    </row>
    <row r="69" spans="1:19" s="84" customFormat="1" ht="24" customHeight="1" x14ac:dyDescent="0.2">
      <c r="A69" s="100"/>
      <c r="B69" s="78"/>
      <c r="C69" s="100" t="s">
        <v>253</v>
      </c>
      <c r="D69" s="77"/>
      <c r="E69" s="162"/>
      <c r="F69" s="162"/>
      <c r="G69" s="164"/>
      <c r="H69" s="166"/>
      <c r="I69" s="165"/>
      <c r="J69" s="166"/>
      <c r="K69" s="105"/>
      <c r="L69" s="105"/>
      <c r="M69" s="105"/>
      <c r="N69" s="105"/>
      <c r="O69" s="105"/>
      <c r="P69" s="105"/>
      <c r="Q69" s="105"/>
      <c r="R69" s="105"/>
      <c r="S69" s="94"/>
    </row>
    <row r="70" spans="1:19" s="1" customFormat="1" ht="12" customHeight="1" x14ac:dyDescent="0.2">
      <c r="A70" s="3">
        <v>1810314</v>
      </c>
      <c r="B70" s="13" t="s">
        <v>10</v>
      </c>
      <c r="C70" s="3">
        <v>1810314</v>
      </c>
      <c r="D70" s="3" t="s">
        <v>254</v>
      </c>
      <c r="E70" s="2">
        <v>1</v>
      </c>
      <c r="F70" s="2"/>
      <c r="G70" s="7">
        <v>249.26000000000002</v>
      </c>
      <c r="H70" s="31">
        <f>IFERROR(G70*1.1,"")</f>
        <v>274.18600000000004</v>
      </c>
      <c r="I70" s="31">
        <f>IFERROR(G70*(1-S70),"")</f>
        <v>249.26000000000002</v>
      </c>
      <c r="J70" s="31">
        <f>IFERROR(I70*1.1,"")</f>
        <v>274.18600000000004</v>
      </c>
      <c r="M70" s="8" t="s">
        <v>69</v>
      </c>
      <c r="N70" s="8" t="s">
        <v>69</v>
      </c>
      <c r="O70" s="8"/>
      <c r="Q70" s="8" t="s">
        <v>69</v>
      </c>
      <c r="R70" s="8"/>
      <c r="S70" s="21">
        <f>IFERROR(VLOOKUP(B70,'Customer Details'!$A$7:$C$14,3,FALSE),"")</f>
        <v>0</v>
      </c>
    </row>
    <row r="71" spans="1:19" s="1" customFormat="1" ht="12" customHeight="1" x14ac:dyDescent="0.2">
      <c r="A71" s="3">
        <v>1810783</v>
      </c>
      <c r="B71" s="13" t="s">
        <v>10</v>
      </c>
      <c r="C71" s="3">
        <v>1810783</v>
      </c>
      <c r="D71" s="3" t="s">
        <v>255</v>
      </c>
      <c r="E71" s="2">
        <v>1</v>
      </c>
      <c r="F71" s="2" t="s">
        <v>102</v>
      </c>
      <c r="G71" s="7">
        <v>353.82160380599998</v>
      </c>
      <c r="H71" s="31">
        <f>IFERROR(G71*1.1,"")</f>
        <v>389.20376418660004</v>
      </c>
      <c r="I71" s="31">
        <f>IFERROR(G71*(1-S71),"")</f>
        <v>353.82160380599998</v>
      </c>
      <c r="J71" s="31">
        <f>IFERROR(I71*1.1,"")</f>
        <v>389.20376418660004</v>
      </c>
      <c r="M71" s="8" t="s">
        <v>69</v>
      </c>
      <c r="N71" s="8" t="s">
        <v>69</v>
      </c>
      <c r="O71" s="8"/>
      <c r="Q71" s="8" t="s">
        <v>69</v>
      </c>
      <c r="R71" s="8" t="s">
        <v>69</v>
      </c>
      <c r="S71" s="21">
        <f>IFERROR(VLOOKUP(B71,'Customer Details'!$A$7:$C$14,3,FALSE),"")</f>
        <v>0</v>
      </c>
    </row>
    <row r="72" spans="1:19" s="1" customFormat="1" ht="12" customHeight="1" x14ac:dyDescent="0.2">
      <c r="A72" s="3">
        <v>1810784</v>
      </c>
      <c r="B72" s="13" t="s">
        <v>10</v>
      </c>
      <c r="C72" s="3">
        <v>1810784</v>
      </c>
      <c r="D72" s="3" t="s">
        <v>256</v>
      </c>
      <c r="E72" s="2">
        <v>1</v>
      </c>
      <c r="F72" s="2"/>
      <c r="G72" s="7">
        <v>353.82160380599998</v>
      </c>
      <c r="H72" s="31">
        <f>IFERROR(G72*1.1,"")</f>
        <v>389.20376418660004</v>
      </c>
      <c r="I72" s="31">
        <f>IFERROR(G72*(1-S72),"")</f>
        <v>353.82160380599998</v>
      </c>
      <c r="J72" s="31">
        <f>IFERROR(I72*1.1,"")</f>
        <v>389.20376418660004</v>
      </c>
      <c r="M72" s="8" t="s">
        <v>69</v>
      </c>
      <c r="N72" s="8" t="s">
        <v>69</v>
      </c>
      <c r="O72" s="8"/>
      <c r="Q72" s="8" t="s">
        <v>69</v>
      </c>
      <c r="R72" s="8" t="s">
        <v>69</v>
      </c>
      <c r="S72" s="21">
        <f>IFERROR(VLOOKUP(B72,'Customer Details'!$A$7:$C$14,3,FALSE),"")</f>
        <v>0</v>
      </c>
    </row>
    <row r="73" spans="1:19" s="1" customFormat="1" ht="12" customHeight="1" x14ac:dyDescent="0.2">
      <c r="A73" s="3">
        <v>1810806</v>
      </c>
      <c r="B73" s="13" t="s">
        <v>10</v>
      </c>
      <c r="C73" s="3">
        <v>1810806</v>
      </c>
      <c r="D73" s="3" t="s">
        <v>257</v>
      </c>
      <c r="E73" s="2">
        <v>1</v>
      </c>
      <c r="F73" s="2" t="s">
        <v>102</v>
      </c>
      <c r="G73" s="7">
        <v>364.43625192017998</v>
      </c>
      <c r="H73" s="31">
        <f>IFERROR(G73*1.1,"")</f>
        <v>400.87987711219802</v>
      </c>
      <c r="I73" s="31">
        <f>IFERROR(G73*(1-S73),"")</f>
        <v>364.43625192017998</v>
      </c>
      <c r="J73" s="31">
        <f>IFERROR(I73*1.1,"")</f>
        <v>400.87987711219802</v>
      </c>
      <c r="M73" s="6"/>
      <c r="O73" s="8" t="s">
        <v>69</v>
      </c>
      <c r="S73" s="20">
        <f>IFERROR(VLOOKUP(B73,'Customer Details'!$A$7:$C$14,3,FALSE),"")</f>
        <v>0</v>
      </c>
    </row>
    <row r="74" spans="1:19" s="1" customFormat="1" ht="12" customHeight="1" x14ac:dyDescent="0.2">
      <c r="A74" s="3">
        <v>1810802</v>
      </c>
      <c r="B74" s="13" t="s">
        <v>10</v>
      </c>
      <c r="C74" s="3">
        <v>1810802</v>
      </c>
      <c r="D74" s="3" t="s">
        <v>258</v>
      </c>
      <c r="E74" s="2">
        <v>1</v>
      </c>
      <c r="F74" s="2"/>
      <c r="G74" s="7">
        <v>364.43625192017998</v>
      </c>
      <c r="H74" s="31">
        <f>IFERROR(G74*1.1,"")</f>
        <v>400.87987711219802</v>
      </c>
      <c r="I74" s="31">
        <f>IFERROR(G74*(1-S74),"")</f>
        <v>364.43625192017998</v>
      </c>
      <c r="J74" s="31">
        <f>IFERROR(I74*1.1,"")</f>
        <v>400.87987711219802</v>
      </c>
      <c r="M74" s="6"/>
      <c r="O74" s="8" t="s">
        <v>69</v>
      </c>
      <c r="S74" s="20">
        <f>IFERROR(VLOOKUP(B74,'Customer Details'!$A$7:$C$14,3,FALSE),"")</f>
        <v>0</v>
      </c>
    </row>
    <row r="75" spans="1:19" s="84" customFormat="1" ht="24" customHeight="1" x14ac:dyDescent="0.2">
      <c r="A75" s="100"/>
      <c r="B75" s="78"/>
      <c r="C75" s="100" t="s">
        <v>259</v>
      </c>
      <c r="D75" s="77"/>
      <c r="E75" s="162"/>
      <c r="F75" s="162"/>
      <c r="G75" s="164"/>
      <c r="H75" s="166"/>
      <c r="I75" s="165"/>
      <c r="J75" s="166"/>
      <c r="K75" s="105"/>
      <c r="L75" s="105"/>
      <c r="M75" s="105"/>
      <c r="N75" s="105"/>
      <c r="O75" s="105"/>
      <c r="P75" s="105"/>
      <c r="Q75" s="105"/>
      <c r="R75" s="105"/>
      <c r="S75" s="94"/>
    </row>
    <row r="76" spans="1:19" s="1" customFormat="1" ht="12" customHeight="1" x14ac:dyDescent="0.2">
      <c r="A76" s="3">
        <v>1810628</v>
      </c>
      <c r="B76" s="13" t="s">
        <v>10</v>
      </c>
      <c r="C76" s="3">
        <v>1810628</v>
      </c>
      <c r="D76" s="3" t="s">
        <v>260</v>
      </c>
      <c r="E76" s="2">
        <v>1</v>
      </c>
      <c r="F76" s="2" t="s">
        <v>102</v>
      </c>
      <c r="G76" s="7">
        <v>165.11674844279997</v>
      </c>
      <c r="H76" s="31">
        <f>IFERROR(G76*1.1,"")</f>
        <v>181.62842328707998</v>
      </c>
      <c r="I76" s="31">
        <f>IFERROR(G76*(1-S76),"")</f>
        <v>165.11674844279997</v>
      </c>
      <c r="J76" s="31">
        <f>IFERROR(I76*1.1,"")</f>
        <v>181.62842328707998</v>
      </c>
      <c r="K76" s="8" t="s">
        <v>69</v>
      </c>
      <c r="L76" s="8" t="s">
        <v>69</v>
      </c>
      <c r="M76" s="8" t="s">
        <v>69</v>
      </c>
      <c r="N76" s="8" t="s">
        <v>69</v>
      </c>
      <c r="O76" s="8" t="s">
        <v>69</v>
      </c>
      <c r="P76" s="8" t="s">
        <v>69</v>
      </c>
      <c r="Q76" s="8" t="s">
        <v>69</v>
      </c>
      <c r="R76" s="8" t="s">
        <v>69</v>
      </c>
      <c r="S76" s="21">
        <f>IFERROR(VLOOKUP(B76,'Customer Details'!$A$7:$C$14,3,FALSE),"")</f>
        <v>0</v>
      </c>
    </row>
    <row r="77" spans="1:19" s="84" customFormat="1" ht="24" customHeight="1" x14ac:dyDescent="0.2">
      <c r="A77" s="100"/>
      <c r="B77" s="78"/>
      <c r="C77" s="100" t="s">
        <v>637</v>
      </c>
      <c r="D77" s="190"/>
      <c r="E77" s="162"/>
      <c r="F77" s="162"/>
      <c r="G77" s="164"/>
      <c r="H77" s="166"/>
      <c r="I77" s="165"/>
      <c r="J77" s="166"/>
      <c r="K77" s="192"/>
      <c r="L77" s="192"/>
      <c r="M77" s="192"/>
      <c r="N77" s="192"/>
      <c r="O77" s="192"/>
      <c r="P77" s="192"/>
      <c r="Q77" s="192"/>
      <c r="R77" s="192"/>
      <c r="S77" s="191"/>
    </row>
    <row r="78" spans="1:19" s="1" customFormat="1" ht="12" customHeight="1" x14ac:dyDescent="0.2">
      <c r="A78" s="3">
        <v>1871260</v>
      </c>
      <c r="B78" s="13" t="s">
        <v>10</v>
      </c>
      <c r="C78" s="3">
        <v>1871260</v>
      </c>
      <c r="D78" s="3" t="s">
        <v>674</v>
      </c>
      <c r="E78" s="2">
        <v>1</v>
      </c>
      <c r="F78" s="2"/>
      <c r="G78" s="7">
        <v>173.37990000000002</v>
      </c>
      <c r="H78" s="31">
        <f>IFERROR(G78*1.1,"")</f>
        <v>190.71789000000004</v>
      </c>
      <c r="I78" s="31">
        <f>IFERROR(G78*(1-S78),"")</f>
        <v>173.37990000000002</v>
      </c>
      <c r="J78" s="31">
        <f>IFERROR(I78*1.1,"")</f>
        <v>190.71789000000004</v>
      </c>
      <c r="K78" s="8" t="s">
        <v>69</v>
      </c>
      <c r="L78" s="8" t="s">
        <v>69</v>
      </c>
      <c r="M78" s="8" t="s">
        <v>69</v>
      </c>
      <c r="N78" s="8" t="s">
        <v>69</v>
      </c>
      <c r="O78" s="8" t="s">
        <v>69</v>
      </c>
      <c r="P78" s="8" t="s">
        <v>69</v>
      </c>
      <c r="Q78" s="8" t="s">
        <v>69</v>
      </c>
      <c r="R78" s="8" t="s">
        <v>69</v>
      </c>
      <c r="S78" s="21">
        <f>IFERROR(VLOOKUP(B78,'Customer Details'!$A$7:$C$14,3,FALSE),"")</f>
        <v>0</v>
      </c>
    </row>
    <row r="79" spans="1:19" s="1" customFormat="1" ht="12" customHeight="1" x14ac:dyDescent="0.2">
      <c r="A79" s="3">
        <v>1871259</v>
      </c>
      <c r="B79" s="13" t="s">
        <v>10</v>
      </c>
      <c r="C79" s="3">
        <v>1871259</v>
      </c>
      <c r="D79" s="3" t="s">
        <v>638</v>
      </c>
      <c r="E79" s="2">
        <v>1</v>
      </c>
      <c r="F79" s="2"/>
      <c r="G79" s="7">
        <v>173.37990000000002</v>
      </c>
      <c r="H79" s="31">
        <f>IFERROR(G79*1.1,"")</f>
        <v>190.71789000000004</v>
      </c>
      <c r="I79" s="31">
        <f>IFERROR(G79*(1-S79),"")</f>
        <v>173.37990000000002</v>
      </c>
      <c r="J79" s="31">
        <f>IFERROR(I79*1.1,"")</f>
        <v>190.71789000000004</v>
      </c>
      <c r="K79" s="8" t="s">
        <v>69</v>
      </c>
      <c r="L79" s="8" t="s">
        <v>69</v>
      </c>
      <c r="M79" s="8" t="s">
        <v>69</v>
      </c>
      <c r="N79" s="8" t="s">
        <v>69</v>
      </c>
      <c r="O79" s="8" t="s">
        <v>69</v>
      </c>
      <c r="P79" s="8" t="s">
        <v>69</v>
      </c>
      <c r="Q79" s="8" t="s">
        <v>69</v>
      </c>
      <c r="R79" s="8" t="s">
        <v>69</v>
      </c>
      <c r="S79" s="21">
        <f>IFERROR(VLOOKUP(B79,'Customer Details'!$A$7:$C$14,3,FALSE),"")</f>
        <v>0</v>
      </c>
    </row>
    <row r="80" spans="1:19" s="84" customFormat="1" ht="24" customHeight="1" x14ac:dyDescent="0.2">
      <c r="A80" s="100"/>
      <c r="B80" s="78"/>
      <c r="C80" s="100" t="s">
        <v>261</v>
      </c>
      <c r="D80" s="77"/>
      <c r="E80" s="162"/>
      <c r="F80" s="162"/>
      <c r="G80" s="164"/>
      <c r="H80" s="166"/>
      <c r="I80" s="165"/>
      <c r="J80" s="166"/>
      <c r="K80" s="105"/>
      <c r="L80" s="105"/>
      <c r="M80" s="105"/>
      <c r="N80" s="105"/>
      <c r="O80" s="105"/>
      <c r="P80" s="105"/>
      <c r="Q80" s="105"/>
      <c r="R80" s="105"/>
      <c r="S80" s="94"/>
    </row>
    <row r="81" spans="1:19" s="1" customFormat="1" ht="12" customHeight="1" x14ac:dyDescent="0.2">
      <c r="A81" s="3">
        <v>1800508</v>
      </c>
      <c r="B81" s="13" t="s">
        <v>10</v>
      </c>
      <c r="C81" s="3">
        <v>1800508</v>
      </c>
      <c r="D81" s="3" t="s">
        <v>687</v>
      </c>
      <c r="E81" s="2">
        <v>1</v>
      </c>
      <c r="F81" s="7"/>
      <c r="G81" s="7">
        <v>25.946917612439997</v>
      </c>
      <c r="H81" s="31">
        <f>IFERROR(G81*1.1,"")</f>
        <v>28.541609373683997</v>
      </c>
      <c r="I81" s="31">
        <f>IFERROR(G81*(1-S81),"")</f>
        <v>25.946917612439997</v>
      </c>
      <c r="J81" s="31">
        <f>IFERROR(I81*1.1,"")</f>
        <v>28.541609373683997</v>
      </c>
      <c r="K81" s="8" t="s">
        <v>69</v>
      </c>
      <c r="L81" s="8" t="s">
        <v>69</v>
      </c>
      <c r="M81" s="8" t="s">
        <v>69</v>
      </c>
      <c r="N81" s="8" t="s">
        <v>69</v>
      </c>
      <c r="O81" s="8" t="s">
        <v>69</v>
      </c>
      <c r="P81" s="8"/>
      <c r="Q81" s="8" t="s">
        <v>69</v>
      </c>
      <c r="R81" s="8" t="s">
        <v>69</v>
      </c>
      <c r="S81" s="21">
        <f>IFERROR(VLOOKUP(B81,'Customer Details'!$A$7:$C$14,3,FALSE),"")</f>
        <v>0</v>
      </c>
    </row>
    <row r="82" spans="1:19" s="1" customFormat="1" ht="12" customHeight="1" x14ac:dyDescent="0.2">
      <c r="A82" s="3">
        <v>1800509</v>
      </c>
      <c r="B82" s="13" t="s">
        <v>10</v>
      </c>
      <c r="C82" s="3">
        <v>1800509</v>
      </c>
      <c r="D82" s="3" t="s">
        <v>688</v>
      </c>
      <c r="E82" s="2">
        <v>1</v>
      </c>
      <c r="F82" s="7"/>
      <c r="G82" s="7">
        <v>35.382160380599991</v>
      </c>
      <c r="H82" s="31">
        <f>IFERROR(G82*1.1,"")</f>
        <v>38.920376418659991</v>
      </c>
      <c r="I82" s="31">
        <f>IFERROR(G82*(1-S82),"")</f>
        <v>35.382160380599991</v>
      </c>
      <c r="J82" s="31">
        <f>IFERROR(I82*1.1,"")</f>
        <v>38.920376418659991</v>
      </c>
      <c r="K82" s="8" t="s">
        <v>69</v>
      </c>
      <c r="L82" s="8" t="s">
        <v>69</v>
      </c>
      <c r="M82" s="8" t="s">
        <v>69</v>
      </c>
      <c r="N82" s="8" t="s">
        <v>69</v>
      </c>
      <c r="O82" s="8" t="s">
        <v>69</v>
      </c>
      <c r="P82" s="8"/>
      <c r="Q82" s="8" t="s">
        <v>69</v>
      </c>
      <c r="R82" s="8" t="s">
        <v>69</v>
      </c>
      <c r="S82" s="21">
        <f>IFERROR(VLOOKUP(B82,'Customer Details'!$A$7:$C$14,3,FALSE),"")</f>
        <v>0</v>
      </c>
    </row>
    <row r="83" spans="1:19" s="1" customFormat="1" ht="12" customHeight="1" x14ac:dyDescent="0.2">
      <c r="A83" s="3">
        <v>1800506</v>
      </c>
      <c r="B83" s="13" t="s">
        <v>10</v>
      </c>
      <c r="C83" s="3">
        <v>1800506</v>
      </c>
      <c r="D83" s="3" t="s">
        <v>665</v>
      </c>
      <c r="E83" s="2">
        <v>1</v>
      </c>
      <c r="F83" s="7"/>
      <c r="G83" s="7">
        <v>37.740971072639994</v>
      </c>
      <c r="H83" s="31">
        <f>IFERROR(G83*1.1,"")</f>
        <v>41.515068179903999</v>
      </c>
      <c r="I83" s="31">
        <f>IFERROR(G83*(1-S83),"")</f>
        <v>37.740971072639994</v>
      </c>
      <c r="J83" s="31">
        <f>IFERROR(I83*1.1,"")</f>
        <v>41.515068179903999</v>
      </c>
      <c r="K83" s="8" t="s">
        <v>69</v>
      </c>
      <c r="L83" s="8" t="s">
        <v>69</v>
      </c>
      <c r="M83" s="8" t="s">
        <v>69</v>
      </c>
      <c r="N83" s="8" t="s">
        <v>69</v>
      </c>
      <c r="O83" s="8" t="s">
        <v>69</v>
      </c>
      <c r="P83" s="8"/>
      <c r="Q83" s="8" t="s">
        <v>69</v>
      </c>
      <c r="R83" s="8" t="s">
        <v>69</v>
      </c>
      <c r="S83" s="21">
        <f>IFERROR(VLOOKUP(B83,'Customer Details'!$A$7:$C$14,3,FALSE),"")</f>
        <v>0</v>
      </c>
    </row>
    <row r="84" spans="1:19" s="1" customFormat="1" ht="12" customHeight="1" x14ac:dyDescent="0.2">
      <c r="A84" s="3">
        <v>9019971</v>
      </c>
      <c r="B84" s="13" t="s">
        <v>12</v>
      </c>
      <c r="C84" s="3">
        <v>9019971</v>
      </c>
      <c r="D84" s="3" t="s">
        <v>633</v>
      </c>
      <c r="E84" s="2">
        <v>1</v>
      </c>
      <c r="F84" s="7"/>
      <c r="G84" s="7">
        <v>18.54</v>
      </c>
      <c r="H84" s="31">
        <f>IFERROR(G84*1.1,"")</f>
        <v>20.394000000000002</v>
      </c>
      <c r="I84" s="31">
        <f>IFERROR(G84*(1-S84),"")</f>
        <v>18.54</v>
      </c>
      <c r="J84" s="31">
        <f>IFERROR(I84*1.1,"")</f>
        <v>20.394000000000002</v>
      </c>
      <c r="K84" s="8" t="s">
        <v>69</v>
      </c>
      <c r="L84" s="8" t="s">
        <v>69</v>
      </c>
      <c r="M84" s="8" t="s">
        <v>69</v>
      </c>
      <c r="N84" s="8" t="s">
        <v>69</v>
      </c>
      <c r="O84" s="8" t="s">
        <v>69</v>
      </c>
      <c r="P84" s="8"/>
      <c r="Q84" s="8" t="s">
        <v>69</v>
      </c>
      <c r="R84" s="8" t="s">
        <v>69</v>
      </c>
      <c r="S84" s="21">
        <f>IFERROR(VLOOKUP(B84,'Customer Details'!$A$7:$C$14,3,FALSE),"")</f>
        <v>0</v>
      </c>
    </row>
    <row r="85" spans="1:19" s="1" customFormat="1" ht="12" customHeight="1" x14ac:dyDescent="0.2">
      <c r="A85" s="3">
        <v>1800054</v>
      </c>
      <c r="B85" s="13" t="s">
        <v>10</v>
      </c>
      <c r="C85" s="3">
        <v>1800054</v>
      </c>
      <c r="D85" s="3" t="s">
        <v>262</v>
      </c>
      <c r="E85" s="2">
        <v>1</v>
      </c>
      <c r="F85" s="2"/>
      <c r="G85" s="7">
        <v>75.481942145279987</v>
      </c>
      <c r="H85" s="31">
        <f>IFERROR(G85*1.1,"")</f>
        <v>83.030136359807997</v>
      </c>
      <c r="I85" s="31">
        <f>IFERROR(G85*(1-S85),"")</f>
        <v>75.481942145279987</v>
      </c>
      <c r="J85" s="31">
        <f>IFERROR(I85*1.1,"")</f>
        <v>83.030136359807997</v>
      </c>
      <c r="K85" s="8" t="s">
        <v>69</v>
      </c>
      <c r="L85" s="8" t="s">
        <v>69</v>
      </c>
      <c r="M85" s="8" t="s">
        <v>69</v>
      </c>
      <c r="N85" s="8" t="s">
        <v>69</v>
      </c>
      <c r="O85" s="8"/>
      <c r="P85" s="8"/>
      <c r="Q85" s="8" t="s">
        <v>69</v>
      </c>
      <c r="R85" s="8"/>
      <c r="S85" s="21">
        <f>IFERROR(VLOOKUP(B85,'Customer Details'!$A$7:$C$14,3,FALSE),"")</f>
        <v>0</v>
      </c>
    </row>
    <row r="86" spans="1:19" s="84" customFormat="1" ht="24" customHeight="1" x14ac:dyDescent="0.2">
      <c r="A86" s="100"/>
      <c r="B86" s="78"/>
      <c r="C86" s="100" t="s">
        <v>263</v>
      </c>
      <c r="D86" s="77"/>
      <c r="E86" s="162"/>
      <c r="F86" s="162"/>
      <c r="G86" s="164"/>
      <c r="H86" s="166"/>
      <c r="I86" s="165"/>
      <c r="J86" s="166"/>
      <c r="K86" s="105"/>
      <c r="L86" s="105"/>
      <c r="M86" s="105"/>
      <c r="N86" s="105"/>
      <c r="O86" s="105"/>
      <c r="P86" s="105"/>
      <c r="Q86" s="105"/>
      <c r="R86" s="105"/>
      <c r="S86" s="94"/>
    </row>
    <row r="87" spans="1:19" s="1" customFormat="1" ht="12" customHeight="1" x14ac:dyDescent="0.2">
      <c r="A87" s="3">
        <v>1811272</v>
      </c>
      <c r="B87" s="13" t="s">
        <v>10</v>
      </c>
      <c r="C87" s="3">
        <v>1811272</v>
      </c>
      <c r="D87" s="3" t="s">
        <v>264</v>
      </c>
      <c r="E87" s="2">
        <v>1</v>
      </c>
      <c r="F87" s="2"/>
      <c r="G87" s="7">
        <v>103.78767044975999</v>
      </c>
      <c r="H87" s="31">
        <f>IFERROR(G87*1.1,"")</f>
        <v>114.16643749473599</v>
      </c>
      <c r="I87" s="31">
        <f>IFERROR(G87*(1-S87),"")</f>
        <v>103.78767044975999</v>
      </c>
      <c r="J87" s="31">
        <f>IFERROR(I87*1.1,"")</f>
        <v>114.16643749473599</v>
      </c>
      <c r="K87" s="8" t="s">
        <v>69</v>
      </c>
      <c r="L87" s="8" t="s">
        <v>69</v>
      </c>
      <c r="M87" s="8" t="s">
        <v>69</v>
      </c>
      <c r="N87" s="8" t="s">
        <v>69</v>
      </c>
      <c r="O87" s="8" t="s">
        <v>69</v>
      </c>
      <c r="P87" s="8" t="s">
        <v>69</v>
      </c>
      <c r="Q87" s="8" t="s">
        <v>69</v>
      </c>
      <c r="R87" s="8" t="s">
        <v>69</v>
      </c>
      <c r="S87" s="21">
        <f>IFERROR(VLOOKUP(B87,'Customer Details'!$A$7:$C$14,3,FALSE),"")</f>
        <v>0</v>
      </c>
    </row>
    <row r="88" spans="1:19" s="1" customFormat="1" ht="12" customHeight="1" x14ac:dyDescent="0.2">
      <c r="A88" s="3">
        <v>9750040</v>
      </c>
      <c r="B88" s="13" t="s">
        <v>10</v>
      </c>
      <c r="C88" s="3">
        <v>9750040</v>
      </c>
      <c r="D88" s="3" t="s">
        <v>265</v>
      </c>
      <c r="E88" s="2">
        <v>1</v>
      </c>
      <c r="F88" s="2" t="s">
        <v>102</v>
      </c>
      <c r="G88" s="7">
        <v>589.7026730099999</v>
      </c>
      <c r="H88" s="31">
        <f>IFERROR(G88*1.1,"")</f>
        <v>648.67294031099993</v>
      </c>
      <c r="I88" s="31">
        <f>IFERROR(G88*(1-S88),"")</f>
        <v>589.7026730099999</v>
      </c>
      <c r="J88" s="31">
        <f>IFERROR(I88*1.1,"")</f>
        <v>648.67294031099993</v>
      </c>
      <c r="M88" s="8" t="s">
        <v>69</v>
      </c>
      <c r="Q88" s="8" t="s">
        <v>69</v>
      </c>
      <c r="S88" s="20">
        <f>IFERROR(VLOOKUP(B88,'Customer Details'!$A$7:$C$14,3,FALSE),"")</f>
        <v>0</v>
      </c>
    </row>
    <row r="89" spans="1:19" s="84" customFormat="1" ht="24" customHeight="1" x14ac:dyDescent="0.2">
      <c r="A89" s="100"/>
      <c r="B89" s="78"/>
      <c r="C89" s="100" t="s">
        <v>266</v>
      </c>
      <c r="D89" s="77"/>
      <c r="E89" s="162"/>
      <c r="F89" s="162"/>
      <c r="G89" s="164"/>
      <c r="H89" s="166"/>
      <c r="I89" s="165"/>
      <c r="J89" s="166"/>
      <c r="K89" s="105"/>
      <c r="L89" s="105"/>
      <c r="M89" s="105"/>
      <c r="N89" s="105"/>
      <c r="O89" s="105"/>
      <c r="P89" s="105"/>
      <c r="Q89" s="105"/>
      <c r="R89" s="105"/>
      <c r="S89" s="94" t="str">
        <f>IFERROR(VLOOKUP(B89,'Customer Details'!$A$7:$C$14,3,FALSE),"")</f>
        <v/>
      </c>
    </row>
    <row r="90" spans="1:19" ht="12" customHeight="1" x14ac:dyDescent="0.2">
      <c r="A90" s="3">
        <v>9101480</v>
      </c>
      <c r="B90" s="2" t="s">
        <v>10</v>
      </c>
      <c r="C90" s="3">
        <v>9101480</v>
      </c>
      <c r="D90" s="3" t="s">
        <v>267</v>
      </c>
      <c r="E90" s="2">
        <v>1</v>
      </c>
      <c r="G90" s="7">
        <v>117.94053460199999</v>
      </c>
      <c r="H90" s="31">
        <f>IFERROR(G90*1.1,"")</f>
        <v>129.7345880622</v>
      </c>
      <c r="I90" s="31">
        <f>IFERROR(G90*(1-S90),"")</f>
        <v>117.94053460199999</v>
      </c>
      <c r="J90" s="31">
        <f>IFERROR(I90*1.1,"")</f>
        <v>129.7345880622</v>
      </c>
      <c r="K90" s="1"/>
      <c r="M90" s="8" t="s">
        <v>69</v>
      </c>
      <c r="N90" s="8" t="s">
        <v>69</v>
      </c>
      <c r="O90" s="8" t="s">
        <v>69</v>
      </c>
      <c r="P90" s="8" t="s">
        <v>69</v>
      </c>
      <c r="Q90" s="8" t="s">
        <v>69</v>
      </c>
      <c r="R90" s="8" t="s">
        <v>69</v>
      </c>
      <c r="S90" s="21">
        <f>IFERROR(VLOOKUP(B90,'Customer Details'!$A$7:$C$14,3,FALSE),"")</f>
        <v>0</v>
      </c>
    </row>
    <row r="91" spans="1:19" ht="12" customHeight="1" x14ac:dyDescent="0.2">
      <c r="A91" s="3">
        <v>9101474</v>
      </c>
      <c r="B91" s="2" t="s">
        <v>10</v>
      </c>
      <c r="C91" s="3">
        <v>9101474</v>
      </c>
      <c r="D91" s="3" t="s">
        <v>268</v>
      </c>
      <c r="E91" s="2">
        <v>1</v>
      </c>
      <c r="F91" s="2" t="s">
        <v>102</v>
      </c>
      <c r="G91" s="7">
        <v>161.57853240474</v>
      </c>
      <c r="H91" s="31">
        <f>IFERROR(G91*1.1,"")</f>
        <v>177.73638564521403</v>
      </c>
      <c r="I91" s="31">
        <f>IFERROR(G91*(1-S91),"")</f>
        <v>161.57853240474</v>
      </c>
      <c r="J91" s="31">
        <f>IFERROR(I91*1.1,"")</f>
        <v>177.73638564521403</v>
      </c>
      <c r="K91" s="1"/>
      <c r="M91" s="8" t="s">
        <v>69</v>
      </c>
      <c r="N91" s="8" t="s">
        <v>69</v>
      </c>
      <c r="O91" s="8" t="s">
        <v>69</v>
      </c>
      <c r="P91" s="8" t="s">
        <v>69</v>
      </c>
      <c r="Q91" s="8" t="s">
        <v>69</v>
      </c>
      <c r="R91" s="8" t="s">
        <v>69</v>
      </c>
      <c r="S91" s="21">
        <f>IFERROR(VLOOKUP(B91,'Customer Details'!$A$7:$C$14,3,FALSE),"")</f>
        <v>0</v>
      </c>
    </row>
    <row r="92" spans="1:19" ht="12" customHeight="1" x14ac:dyDescent="0.2">
      <c r="A92" s="3">
        <v>9154217</v>
      </c>
      <c r="B92" s="2" t="s">
        <v>10</v>
      </c>
      <c r="C92" s="3">
        <v>9154217</v>
      </c>
      <c r="D92" s="3" t="s">
        <v>269</v>
      </c>
      <c r="E92" s="2">
        <v>1</v>
      </c>
      <c r="F92" s="2" t="s">
        <v>102</v>
      </c>
      <c r="G92" s="7">
        <v>96.711238373639986</v>
      </c>
      <c r="H92" s="31">
        <f>IFERROR(G92*1.1,"")</f>
        <v>106.38236221100399</v>
      </c>
      <c r="I92" s="31">
        <f>IFERROR(G92*(1-S92),"")</f>
        <v>96.711238373639986</v>
      </c>
      <c r="J92" s="31">
        <f>IFERROR(I92*1.1,"")</f>
        <v>106.38236221100399</v>
      </c>
      <c r="K92" s="1"/>
      <c r="M92" s="8" t="s">
        <v>69</v>
      </c>
      <c r="N92" s="8" t="s">
        <v>69</v>
      </c>
      <c r="O92" s="8" t="s">
        <v>69</v>
      </c>
      <c r="P92" s="8" t="s">
        <v>69</v>
      </c>
      <c r="Q92" s="8" t="s">
        <v>69</v>
      </c>
      <c r="R92" s="8" t="s">
        <v>69</v>
      </c>
      <c r="S92" s="21">
        <f>IFERROR(VLOOKUP(B92,'Customer Details'!$A$7:$C$14,3,FALSE),"")</f>
        <v>0</v>
      </c>
    </row>
    <row r="93" spans="1:19" ht="12" customHeight="1" x14ac:dyDescent="0.2">
      <c r="A93" s="3">
        <v>9016345</v>
      </c>
      <c r="B93" s="2" t="s">
        <v>10</v>
      </c>
      <c r="C93" s="3">
        <v>9016345</v>
      </c>
      <c r="D93" s="3" t="s">
        <v>270</v>
      </c>
      <c r="E93" s="2">
        <v>1</v>
      </c>
      <c r="G93" s="7">
        <v>494.17083998237996</v>
      </c>
      <c r="H93" s="31">
        <f>IFERROR(G93*1.1,"")</f>
        <v>543.58792398061803</v>
      </c>
      <c r="I93" s="31">
        <f>IFERROR(G93*(1-S93),"")</f>
        <v>494.17083998237996</v>
      </c>
      <c r="J93" s="31">
        <f>IFERROR(I93*1.1,"")</f>
        <v>543.58792398061803</v>
      </c>
      <c r="K93" s="1"/>
      <c r="M93" s="8" t="s">
        <v>69</v>
      </c>
      <c r="N93" s="8" t="s">
        <v>69</v>
      </c>
      <c r="O93" s="8" t="s">
        <v>69</v>
      </c>
      <c r="P93" s="8" t="s">
        <v>69</v>
      </c>
      <c r="Q93" s="8" t="s">
        <v>69</v>
      </c>
      <c r="R93" s="8" t="s">
        <v>69</v>
      </c>
      <c r="S93" s="21">
        <f>IFERROR(VLOOKUP(B93,'Customer Details'!$A$7:$C$14,3,FALSE),"")</f>
        <v>0</v>
      </c>
    </row>
    <row r="94" spans="1:19" s="84" customFormat="1" ht="24" customHeight="1" x14ac:dyDescent="0.2">
      <c r="A94" s="100"/>
      <c r="B94" s="78"/>
      <c r="C94" s="100" t="s">
        <v>713</v>
      </c>
      <c r="D94" s="212"/>
      <c r="E94" s="162"/>
      <c r="F94" s="162"/>
      <c r="G94" s="164"/>
      <c r="H94" s="166"/>
      <c r="I94" s="165"/>
      <c r="J94" s="166"/>
      <c r="K94" s="213"/>
      <c r="L94" s="213"/>
      <c r="M94" s="213"/>
      <c r="N94" s="213"/>
      <c r="O94" s="213"/>
      <c r="P94" s="213"/>
      <c r="Q94" s="213"/>
      <c r="R94" s="213"/>
      <c r="S94" s="211" t="str">
        <f>IFERROR(VLOOKUP(B94,'Customer Details'!$A$7:$C$14,3,FALSE),"")</f>
        <v/>
      </c>
    </row>
    <row r="95" spans="1:19" ht="12" customHeight="1" x14ac:dyDescent="0.2">
      <c r="A95" s="3">
        <v>1818161</v>
      </c>
      <c r="B95" s="2" t="s">
        <v>10</v>
      </c>
      <c r="C95" s="3">
        <v>1818161</v>
      </c>
      <c r="D95" s="3" t="s">
        <v>714</v>
      </c>
      <c r="E95" s="2">
        <v>1</v>
      </c>
      <c r="G95" s="7">
        <v>484.73860000000002</v>
      </c>
      <c r="H95" s="31">
        <f>IFERROR(G95*1.1,"")</f>
        <v>533.21246000000008</v>
      </c>
      <c r="I95" s="31">
        <f>IFERROR(G95*(1-S95),"")</f>
        <v>484.73860000000002</v>
      </c>
      <c r="J95" s="31">
        <f>IFERROR(I95*1.1,"")</f>
        <v>533.21246000000008</v>
      </c>
      <c r="K95" s="8" t="s">
        <v>69</v>
      </c>
      <c r="L95" s="8" t="s">
        <v>69</v>
      </c>
      <c r="M95" s="8" t="s">
        <v>69</v>
      </c>
      <c r="N95" s="8" t="s">
        <v>69</v>
      </c>
      <c r="O95" s="8" t="s">
        <v>69</v>
      </c>
      <c r="P95" s="8" t="s">
        <v>69</v>
      </c>
      <c r="Q95" s="8" t="s">
        <v>69</v>
      </c>
      <c r="R95" s="8" t="s">
        <v>69</v>
      </c>
      <c r="S95" s="21">
        <f>IFERROR(VLOOKUP(B95,'Customer Details'!$A$7:$C$14,3,FALSE),"")</f>
        <v>0</v>
      </c>
    </row>
    <row r="96" spans="1:19" s="84" customFormat="1" ht="24" customHeight="1" x14ac:dyDescent="0.2">
      <c r="A96" s="100"/>
      <c r="B96" s="78"/>
      <c r="C96" s="100" t="s">
        <v>271</v>
      </c>
      <c r="D96" s="77"/>
      <c r="E96" s="162"/>
      <c r="F96" s="162"/>
      <c r="G96" s="164"/>
      <c r="H96" s="166"/>
      <c r="I96" s="165"/>
      <c r="J96" s="166"/>
      <c r="K96" s="105"/>
      <c r="L96" s="105"/>
      <c r="M96" s="105"/>
      <c r="N96" s="105"/>
      <c r="O96" s="105"/>
      <c r="P96" s="105"/>
      <c r="Q96" s="105"/>
      <c r="R96" s="105"/>
      <c r="S96" s="94"/>
    </row>
    <row r="97" spans="1:19" ht="12" customHeight="1" x14ac:dyDescent="0.2">
      <c r="A97" s="3">
        <v>1860121</v>
      </c>
      <c r="B97" s="2" t="s">
        <v>10</v>
      </c>
      <c r="C97" s="3">
        <v>1860121</v>
      </c>
      <c r="D97" s="3" t="s">
        <v>272</v>
      </c>
      <c r="E97" s="2">
        <v>1</v>
      </c>
      <c r="G97" s="7">
        <v>360.89803588211998</v>
      </c>
      <c r="H97" s="31">
        <f t="shared" ref="H97:J100" si="6">IFERROR(G97*1.1,"")</f>
        <v>396.98783947033201</v>
      </c>
      <c r="I97" s="31">
        <f t="shared" ref="I97:I100" si="7">IFERROR(G97*(1-S97),"")</f>
        <v>360.89803588211998</v>
      </c>
      <c r="J97" s="31">
        <f t="shared" si="6"/>
        <v>396.98783947033201</v>
      </c>
      <c r="K97" s="8" t="s">
        <v>69</v>
      </c>
      <c r="L97" s="8" t="s">
        <v>69</v>
      </c>
      <c r="M97" s="8" t="s">
        <v>69</v>
      </c>
      <c r="N97" s="8" t="s">
        <v>69</v>
      </c>
      <c r="O97" s="8" t="s">
        <v>69</v>
      </c>
      <c r="P97" s="8"/>
      <c r="Q97" s="8" t="s">
        <v>69</v>
      </c>
      <c r="R97" s="8" t="s">
        <v>69</v>
      </c>
      <c r="S97" s="21">
        <f>IFERROR(VLOOKUP(B97,'Customer Details'!$A$7:$C$14,3,FALSE),"")</f>
        <v>0</v>
      </c>
    </row>
    <row r="98" spans="1:19" ht="12" customHeight="1" x14ac:dyDescent="0.2">
      <c r="A98" s="3">
        <v>1860209</v>
      </c>
      <c r="B98" s="2" t="s">
        <v>10</v>
      </c>
      <c r="C98" s="3">
        <v>1860209</v>
      </c>
      <c r="D98" s="3" t="s">
        <v>273</v>
      </c>
      <c r="E98" s="2">
        <v>1</v>
      </c>
      <c r="G98" s="7">
        <v>443.45641010351994</v>
      </c>
      <c r="H98" s="31">
        <f t="shared" si="6"/>
        <v>487.80205111387198</v>
      </c>
      <c r="I98" s="31">
        <f t="shared" si="7"/>
        <v>443.45641010351994</v>
      </c>
      <c r="J98" s="31">
        <f t="shared" si="6"/>
        <v>487.80205111387198</v>
      </c>
      <c r="K98" s="8" t="s">
        <v>69</v>
      </c>
      <c r="L98" s="8" t="s">
        <v>69</v>
      </c>
      <c r="M98" s="8" t="s">
        <v>69</v>
      </c>
      <c r="N98" s="8" t="s">
        <v>69</v>
      </c>
      <c r="O98" s="8" t="s">
        <v>69</v>
      </c>
      <c r="P98" s="8"/>
      <c r="Q98" s="8" t="s">
        <v>69</v>
      </c>
      <c r="R98" s="8" t="s">
        <v>69</v>
      </c>
      <c r="S98" s="21">
        <f>IFERROR(VLOOKUP(B98,'Customer Details'!$A$7:$C$14,3,FALSE),"")</f>
        <v>0</v>
      </c>
    </row>
    <row r="99" spans="1:19" ht="12" customHeight="1" x14ac:dyDescent="0.2">
      <c r="A99" s="3">
        <v>1860049</v>
      </c>
      <c r="B99" s="2" t="s">
        <v>10</v>
      </c>
      <c r="C99" s="3">
        <v>1860049</v>
      </c>
      <c r="D99" s="3" t="s">
        <v>274</v>
      </c>
      <c r="E99" s="2">
        <v>1</v>
      </c>
      <c r="G99" s="7">
        <v>710.00201830404001</v>
      </c>
      <c r="H99" s="31">
        <f t="shared" si="6"/>
        <v>781.00222013444409</v>
      </c>
      <c r="I99" s="31">
        <f t="shared" si="7"/>
        <v>710.00201830404001</v>
      </c>
      <c r="J99" s="31">
        <f t="shared" si="6"/>
        <v>781.00222013444409</v>
      </c>
      <c r="K99" s="8" t="s">
        <v>69</v>
      </c>
      <c r="L99" s="8" t="s">
        <v>69</v>
      </c>
      <c r="M99" s="8" t="s">
        <v>69</v>
      </c>
      <c r="N99" s="8" t="s">
        <v>69</v>
      </c>
      <c r="O99" s="8" t="s">
        <v>69</v>
      </c>
      <c r="P99" s="8"/>
      <c r="Q99" s="8" t="s">
        <v>69</v>
      </c>
      <c r="R99" s="8" t="s">
        <v>69</v>
      </c>
      <c r="S99" s="21">
        <f>IFERROR(VLOOKUP(B99,'Customer Details'!$A$7:$C$14,3,FALSE),"")</f>
        <v>0</v>
      </c>
    </row>
    <row r="100" spans="1:19" ht="12" customHeight="1" x14ac:dyDescent="0.2">
      <c r="A100" s="3">
        <v>1860081</v>
      </c>
      <c r="B100" s="2" t="s">
        <v>10</v>
      </c>
      <c r="C100" s="3">
        <v>1860081</v>
      </c>
      <c r="D100" s="3" t="s">
        <v>275</v>
      </c>
      <c r="E100" s="2">
        <v>1</v>
      </c>
      <c r="F100" s="2" t="s">
        <v>102</v>
      </c>
      <c r="G100" s="7">
        <v>721.79607176423997</v>
      </c>
      <c r="H100" s="31">
        <f t="shared" si="6"/>
        <v>793.97567894066401</v>
      </c>
      <c r="I100" s="31">
        <f t="shared" si="7"/>
        <v>721.79607176423997</v>
      </c>
      <c r="J100" s="31">
        <f t="shared" si="6"/>
        <v>793.97567894066401</v>
      </c>
      <c r="K100" s="8" t="s">
        <v>69</v>
      </c>
      <c r="L100" s="8" t="s">
        <v>69</v>
      </c>
      <c r="M100" s="8" t="s">
        <v>69</v>
      </c>
      <c r="N100" s="8" t="s">
        <v>69</v>
      </c>
      <c r="O100" s="8" t="s">
        <v>69</v>
      </c>
      <c r="P100" s="8"/>
      <c r="Q100" s="8" t="s">
        <v>69</v>
      </c>
      <c r="R100" s="8" t="s">
        <v>69</v>
      </c>
      <c r="S100" s="21">
        <f>IFERROR(VLOOKUP(B100,'Customer Details'!$A$7:$C$14,3,FALSE),"")</f>
        <v>0</v>
      </c>
    </row>
    <row r="101" spans="1:19" s="84" customFormat="1" ht="24" customHeight="1" x14ac:dyDescent="0.2">
      <c r="A101" s="100"/>
      <c r="B101" s="78"/>
      <c r="C101" s="100" t="s">
        <v>276</v>
      </c>
      <c r="D101" s="77"/>
      <c r="E101" s="162"/>
      <c r="F101" s="162"/>
      <c r="G101" s="164"/>
      <c r="H101" s="166"/>
      <c r="I101" s="165"/>
      <c r="J101" s="166"/>
      <c r="K101" s="105"/>
      <c r="L101" s="105"/>
      <c r="M101" s="105"/>
      <c r="N101" s="105"/>
      <c r="O101" s="105"/>
      <c r="P101" s="105"/>
      <c r="Q101" s="105"/>
      <c r="R101" s="105"/>
      <c r="S101" s="94"/>
    </row>
    <row r="102" spans="1:19" ht="12" customHeight="1" x14ac:dyDescent="0.2">
      <c r="A102" s="3">
        <v>1860105</v>
      </c>
      <c r="B102" s="2" t="s">
        <v>10</v>
      </c>
      <c r="C102" s="3">
        <v>1860105</v>
      </c>
      <c r="D102" s="3" t="s">
        <v>277</v>
      </c>
      <c r="E102" s="2">
        <v>1</v>
      </c>
      <c r="G102" s="7">
        <v>273.62204027663995</v>
      </c>
      <c r="H102" s="31">
        <f>IFERROR(G102*1.1,"")</f>
        <v>300.98424430430396</v>
      </c>
      <c r="I102" s="31">
        <f>IFERROR(G102*(1-S102),"")</f>
        <v>273.62204027663995</v>
      </c>
      <c r="J102" s="31">
        <f>IFERROR(I102*1.1,"")</f>
        <v>300.98424430430396</v>
      </c>
      <c r="K102" s="8" t="s">
        <v>69</v>
      </c>
      <c r="L102" s="8" t="s">
        <v>69</v>
      </c>
      <c r="M102" s="8" t="s">
        <v>69</v>
      </c>
      <c r="N102" s="8" t="s">
        <v>69</v>
      </c>
      <c r="O102" s="8" t="s">
        <v>69</v>
      </c>
      <c r="P102" s="8" t="s">
        <v>69</v>
      </c>
      <c r="Q102" s="8" t="s">
        <v>69</v>
      </c>
      <c r="R102" s="8" t="s">
        <v>69</v>
      </c>
      <c r="S102" s="21">
        <f>IFERROR(VLOOKUP(B102,'Customer Details'!$A$7:$C$14,3,FALSE),"")</f>
        <v>0</v>
      </c>
    </row>
    <row r="103" spans="1:19" s="86" customFormat="1" ht="12" customHeight="1" x14ac:dyDescent="0.2">
      <c r="A103" s="200"/>
      <c r="B103" s="225"/>
      <c r="C103" s="218" t="s">
        <v>278</v>
      </c>
      <c r="D103" s="218"/>
      <c r="E103" s="225"/>
      <c r="F103" s="225"/>
      <c r="G103" s="102"/>
      <c r="H103" s="224"/>
      <c r="I103" s="224"/>
      <c r="J103" s="224"/>
      <c r="K103" s="221"/>
      <c r="L103" s="221"/>
      <c r="M103" s="221"/>
      <c r="N103" s="221"/>
      <c r="O103" s="221"/>
      <c r="P103" s="221"/>
      <c r="Q103" s="221"/>
      <c r="R103" s="221"/>
      <c r="S103" s="220"/>
    </row>
    <row r="104" spans="1:19" s="86" customFormat="1" ht="12" customHeight="1" x14ac:dyDescent="0.2">
      <c r="A104" s="200"/>
      <c r="B104" s="225"/>
      <c r="C104" s="218"/>
      <c r="D104" s="218"/>
      <c r="E104" s="225"/>
      <c r="F104" s="225"/>
      <c r="G104" s="102"/>
      <c r="H104" s="224"/>
      <c r="I104" s="224"/>
      <c r="J104" s="224"/>
      <c r="K104" s="221"/>
      <c r="L104" s="221"/>
      <c r="M104" s="221"/>
      <c r="N104" s="221"/>
      <c r="O104" s="221"/>
      <c r="P104" s="221"/>
      <c r="Q104" s="221"/>
      <c r="R104" s="221"/>
      <c r="S104" s="220"/>
    </row>
    <row r="105" spans="1:19" ht="12" customHeight="1" x14ac:dyDescent="0.2">
      <c r="A105" s="3">
        <v>1860114</v>
      </c>
      <c r="B105" s="2" t="s">
        <v>10</v>
      </c>
      <c r="C105" s="3">
        <v>1860114</v>
      </c>
      <c r="D105" s="3" t="s">
        <v>279</v>
      </c>
      <c r="E105" s="2">
        <v>1</v>
      </c>
      <c r="F105" s="2" t="s">
        <v>199</v>
      </c>
      <c r="G105" s="7">
        <v>1204.17285828642</v>
      </c>
      <c r="H105" s="31">
        <f>IFERROR(G105*1.1,"")</f>
        <v>1324.5901441150622</v>
      </c>
      <c r="I105" s="31">
        <f>IFERROR(G105*(1-S105),"")</f>
        <v>1204.17285828642</v>
      </c>
      <c r="J105" s="31">
        <f>IFERROR(I105*1.1,"")</f>
        <v>1324.5901441150622</v>
      </c>
      <c r="K105" s="8" t="s">
        <v>69</v>
      </c>
      <c r="L105" s="8" t="s">
        <v>69</v>
      </c>
      <c r="M105" s="8" t="s">
        <v>69</v>
      </c>
      <c r="N105" s="8" t="s">
        <v>69</v>
      </c>
      <c r="O105" s="8" t="s">
        <v>69</v>
      </c>
      <c r="P105" s="8"/>
      <c r="Q105" s="8" t="s">
        <v>69</v>
      </c>
      <c r="R105" s="8" t="s">
        <v>69</v>
      </c>
      <c r="S105" s="21">
        <f>IFERROR(VLOOKUP(B105,'Customer Details'!$A$7:$C$14,3,FALSE),"")</f>
        <v>0</v>
      </c>
    </row>
    <row r="106" spans="1:19" ht="12" customHeight="1" x14ac:dyDescent="0.2">
      <c r="A106" s="3">
        <v>1860292</v>
      </c>
      <c r="B106" s="2" t="s">
        <v>10</v>
      </c>
      <c r="C106" s="3">
        <v>1860292</v>
      </c>
      <c r="D106" s="3" t="s">
        <v>280</v>
      </c>
      <c r="E106" s="2">
        <v>1</v>
      </c>
      <c r="F106" s="2" t="s">
        <v>102</v>
      </c>
      <c r="G106" s="7">
        <v>604.27009999999996</v>
      </c>
      <c r="H106" s="31">
        <f>IFERROR(G106*1.1,"")</f>
        <v>664.69710999999995</v>
      </c>
      <c r="I106" s="31">
        <f>IFERROR(G106*(1-S106),"")</f>
        <v>604.27009999999996</v>
      </c>
      <c r="J106" s="31">
        <f>IFERROR(I106*1.1,"")</f>
        <v>664.69710999999995</v>
      </c>
      <c r="K106" s="8" t="s">
        <v>69</v>
      </c>
      <c r="L106" s="8" t="s">
        <v>69</v>
      </c>
      <c r="M106" s="8" t="s">
        <v>69</v>
      </c>
      <c r="N106" s="8" t="s">
        <v>69</v>
      </c>
      <c r="O106" s="8" t="s">
        <v>69</v>
      </c>
      <c r="P106" s="8"/>
      <c r="Q106" s="8" t="s">
        <v>69</v>
      </c>
      <c r="R106" s="8" t="s">
        <v>69</v>
      </c>
      <c r="S106" s="21">
        <f>IFERROR(VLOOKUP(B106,'Customer Details'!$A$7:$C$14,3,FALSE),"")</f>
        <v>0</v>
      </c>
    </row>
    <row r="107" spans="1:19" s="101" customFormat="1" ht="24" customHeight="1" x14ac:dyDescent="0.2">
      <c r="A107" s="201"/>
      <c r="B107" s="103"/>
      <c r="C107" s="218" t="s">
        <v>636</v>
      </c>
      <c r="D107" s="218"/>
      <c r="E107" s="85"/>
      <c r="F107" s="85"/>
      <c r="G107" s="104"/>
      <c r="H107" s="104"/>
      <c r="I107" s="104"/>
      <c r="J107" s="104"/>
      <c r="K107" s="105"/>
      <c r="L107" s="105"/>
      <c r="M107" s="102"/>
      <c r="S107" s="106"/>
    </row>
    <row r="108" spans="1:19" s="1" customFormat="1" ht="12" customHeight="1" x14ac:dyDescent="0.2">
      <c r="A108" s="61">
        <v>9025293</v>
      </c>
      <c r="B108" s="13" t="s">
        <v>10</v>
      </c>
      <c r="C108" s="61">
        <v>9025293</v>
      </c>
      <c r="D108" s="3" t="s">
        <v>281</v>
      </c>
      <c r="E108" s="2">
        <v>1</v>
      </c>
      <c r="F108" s="2" t="s">
        <v>102</v>
      </c>
      <c r="G108" s="7">
        <v>193.89056758499999</v>
      </c>
      <c r="H108" s="62">
        <f>IFERROR(G108*1.1,"")</f>
        <v>213.27962434349999</v>
      </c>
      <c r="I108" s="62">
        <f t="shared" ref="I108:I111" si="8">IFERROR(G108*(1-S108),"")</f>
        <v>193.89056758499999</v>
      </c>
      <c r="J108" s="62">
        <f>IFERROR(I108*1.1,"")</f>
        <v>213.27962434349999</v>
      </c>
      <c r="K108" s="8" t="s">
        <v>69</v>
      </c>
      <c r="L108" s="8" t="s">
        <v>69</v>
      </c>
      <c r="M108" s="6"/>
      <c r="S108" s="18">
        <f>IFERROR(VLOOKUP(B108,'Customer Details'!$A$7:$C$14,3,FALSE),"")</f>
        <v>0</v>
      </c>
    </row>
    <row r="109" spans="1:19" s="1" customFormat="1" ht="12" customHeight="1" x14ac:dyDescent="0.2">
      <c r="A109" s="61">
        <v>9021217</v>
      </c>
      <c r="B109" s="13" t="s">
        <v>10</v>
      </c>
      <c r="C109" s="61">
        <v>9021217</v>
      </c>
      <c r="D109" s="63" t="s">
        <v>282</v>
      </c>
      <c r="E109" s="2">
        <v>1</v>
      </c>
      <c r="F109" s="2"/>
      <c r="G109" s="7">
        <v>82.558374221399987</v>
      </c>
      <c r="H109" s="62">
        <f t="shared" ref="H109:J113" si="9">IFERROR(G109*1.1,"")</f>
        <v>90.814211643539991</v>
      </c>
      <c r="I109" s="62">
        <f t="shared" si="8"/>
        <v>82.558374221399987</v>
      </c>
      <c r="J109" s="62">
        <f t="shared" si="9"/>
        <v>90.814211643539991</v>
      </c>
      <c r="K109" s="8" t="s">
        <v>69</v>
      </c>
      <c r="L109" s="8" t="s">
        <v>69</v>
      </c>
      <c r="M109" s="6"/>
      <c r="S109" s="18">
        <f>IFERROR(VLOOKUP(B109,'Customer Details'!$A$7:$C$14,3,FALSE),"")</f>
        <v>0</v>
      </c>
    </row>
    <row r="110" spans="1:19" s="1" customFormat="1" ht="12" customHeight="1" x14ac:dyDescent="0.2">
      <c r="A110" s="61">
        <v>9025165</v>
      </c>
      <c r="B110" s="13" t="s">
        <v>10</v>
      </c>
      <c r="C110" s="61">
        <v>9025165</v>
      </c>
      <c r="D110" s="3" t="s">
        <v>676</v>
      </c>
      <c r="E110" s="2">
        <v>1</v>
      </c>
      <c r="F110" s="2"/>
      <c r="G110" s="7">
        <v>37.740971072639994</v>
      </c>
      <c r="H110" s="62">
        <f t="shared" si="9"/>
        <v>41.515068179903999</v>
      </c>
      <c r="I110" s="62">
        <f t="shared" si="8"/>
        <v>37.740971072639994</v>
      </c>
      <c r="J110" s="62">
        <f t="shared" si="9"/>
        <v>41.515068179903999</v>
      </c>
      <c r="K110" s="8" t="s">
        <v>69</v>
      </c>
      <c r="L110" s="8" t="s">
        <v>69</v>
      </c>
      <c r="M110" s="8"/>
      <c r="S110" s="18">
        <f>IFERROR(VLOOKUP(B110,'Customer Details'!$A$7:$C$14,3,FALSE),"")</f>
        <v>0</v>
      </c>
    </row>
    <row r="111" spans="1:19" s="1" customFormat="1" ht="12" customHeight="1" x14ac:dyDescent="0.2">
      <c r="A111" s="3">
        <v>9021131</v>
      </c>
      <c r="B111" s="13" t="s">
        <v>10</v>
      </c>
      <c r="C111" s="3">
        <v>9021131</v>
      </c>
      <c r="D111" s="3" t="s">
        <v>677</v>
      </c>
      <c r="E111" s="2">
        <v>1</v>
      </c>
      <c r="F111" s="2"/>
      <c r="G111" s="7">
        <v>7.0764320761199997</v>
      </c>
      <c r="H111" s="62">
        <f t="shared" si="9"/>
        <v>7.7840752837320002</v>
      </c>
      <c r="I111" s="62">
        <f t="shared" si="8"/>
        <v>7.0764320761199997</v>
      </c>
      <c r="J111" s="62">
        <f t="shared" si="9"/>
        <v>7.7840752837320002</v>
      </c>
      <c r="K111" s="8" t="s">
        <v>69</v>
      </c>
      <c r="L111" s="8" t="s">
        <v>69</v>
      </c>
      <c r="M111" s="8"/>
      <c r="S111" s="18">
        <f>IFERROR(VLOOKUP(B111,'Customer Details'!$A$7:$C$14,3,FALSE),"")</f>
        <v>0</v>
      </c>
    </row>
    <row r="112" spans="1:19" s="1" customFormat="1" ht="12" customHeight="1" x14ac:dyDescent="0.2">
      <c r="A112" s="3">
        <v>9028562</v>
      </c>
      <c r="B112" s="13" t="s">
        <v>16</v>
      </c>
      <c r="C112" s="3">
        <v>9028562</v>
      </c>
      <c r="D112" s="3" t="s">
        <v>283</v>
      </c>
      <c r="E112" s="2">
        <v>1</v>
      </c>
      <c r="F112" s="2"/>
      <c r="G112" s="7">
        <v>7.21</v>
      </c>
      <c r="H112" s="62">
        <f t="shared" si="9"/>
        <v>7.9310000000000009</v>
      </c>
      <c r="I112" s="62">
        <f t="shared" ref="I112:I113" si="10">IFERROR(G112*(1-S112),"")</f>
        <v>7.21</v>
      </c>
      <c r="J112" s="62">
        <f t="shared" ref="J112:J113" si="11">IFERROR(I112*1.1,"")</f>
        <v>7.9310000000000009</v>
      </c>
      <c r="K112" s="8" t="s">
        <v>69</v>
      </c>
      <c r="L112" s="8" t="s">
        <v>69</v>
      </c>
      <c r="M112" s="8"/>
      <c r="S112" s="18">
        <f>IFERROR(VLOOKUP(B112,'Customer Details'!$A$7:$C$14,3,FALSE),"")</f>
        <v>0</v>
      </c>
    </row>
    <row r="113" spans="1:19" s="1" customFormat="1" ht="12" customHeight="1" x14ac:dyDescent="0.2">
      <c r="A113" s="3">
        <v>9028560</v>
      </c>
      <c r="B113" s="13" t="s">
        <v>16</v>
      </c>
      <c r="C113" s="3">
        <v>9028560</v>
      </c>
      <c r="D113" s="3" t="s">
        <v>284</v>
      </c>
      <c r="E113" s="2">
        <v>1</v>
      </c>
      <c r="F113" s="2"/>
      <c r="G113" s="7">
        <v>10.3</v>
      </c>
      <c r="H113" s="62">
        <f t="shared" si="9"/>
        <v>11.330000000000002</v>
      </c>
      <c r="I113" s="62">
        <f t="shared" si="10"/>
        <v>10.3</v>
      </c>
      <c r="J113" s="62">
        <f t="shared" si="11"/>
        <v>11.330000000000002</v>
      </c>
      <c r="K113" s="8" t="s">
        <v>69</v>
      </c>
      <c r="L113" s="8" t="s">
        <v>69</v>
      </c>
      <c r="M113" s="8"/>
      <c r="S113" s="18">
        <f>IFERROR(VLOOKUP(B113,'Customer Details'!$A$7:$C$14,3,FALSE),"")</f>
        <v>0</v>
      </c>
    </row>
    <row r="114" spans="1:19" s="101" customFormat="1" ht="24" customHeight="1" x14ac:dyDescent="0.2">
      <c r="A114" s="201"/>
      <c r="B114" s="103"/>
      <c r="C114" s="218" t="s">
        <v>681</v>
      </c>
      <c r="D114" s="218"/>
      <c r="E114" s="193"/>
      <c r="F114" s="193"/>
      <c r="G114" s="104"/>
      <c r="H114" s="104"/>
      <c r="I114" s="104"/>
      <c r="J114" s="104"/>
      <c r="K114" s="192"/>
      <c r="L114" s="192"/>
      <c r="M114" s="194"/>
      <c r="S114" s="106"/>
    </row>
    <row r="115" spans="1:19" s="1" customFormat="1" ht="12" customHeight="1" x14ac:dyDescent="0.2">
      <c r="A115" s="3">
        <v>9029114</v>
      </c>
      <c r="B115" s="13" t="s">
        <v>10</v>
      </c>
      <c r="C115" s="3">
        <v>9029114</v>
      </c>
      <c r="D115" s="3" t="s">
        <v>718</v>
      </c>
      <c r="E115" s="2">
        <v>1</v>
      </c>
      <c r="F115" s="2" t="s">
        <v>102</v>
      </c>
      <c r="G115" s="7">
        <v>203.5898</v>
      </c>
      <c r="H115" s="62">
        <f>IFERROR(G115*1.1,"")</f>
        <v>223.94878000000003</v>
      </c>
      <c r="I115" s="62">
        <f>IFERROR(G115*(1-S115),"")</f>
        <v>203.5898</v>
      </c>
      <c r="J115" s="62">
        <f>IFERROR(I115*1.1,"")</f>
        <v>223.94878000000003</v>
      </c>
      <c r="K115" s="8" t="s">
        <v>69</v>
      </c>
      <c r="L115" s="8" t="s">
        <v>69</v>
      </c>
      <c r="M115" s="6"/>
      <c r="S115" s="18">
        <f>IFERROR(VLOOKUP(B115,'Customer Details'!$A$7:$C$14,3,FALSE),"")</f>
        <v>0</v>
      </c>
    </row>
    <row r="116" spans="1:19" s="1" customFormat="1" ht="12" customHeight="1" x14ac:dyDescent="0.2">
      <c r="A116" s="3"/>
      <c r="B116" s="13" t="s">
        <v>16</v>
      </c>
      <c r="C116" s="3">
        <v>9029127</v>
      </c>
      <c r="D116" s="3" t="s">
        <v>719</v>
      </c>
      <c r="E116" s="2">
        <v>1</v>
      </c>
      <c r="F116" s="2" t="s">
        <v>102</v>
      </c>
      <c r="G116" s="7">
        <v>4</v>
      </c>
      <c r="H116" s="62">
        <f>IFERROR(G116*1.1,"")</f>
        <v>4.4000000000000004</v>
      </c>
      <c r="I116" s="62">
        <f>IFERROR(G116*(1-S116),"")</f>
        <v>4</v>
      </c>
      <c r="J116" s="62">
        <f>IFERROR(I116*1.1,"")</f>
        <v>4.4000000000000004</v>
      </c>
      <c r="K116" s="8" t="s">
        <v>69</v>
      </c>
      <c r="L116" s="8" t="s">
        <v>69</v>
      </c>
      <c r="M116" s="6"/>
      <c r="S116" s="18">
        <f>IFERROR(VLOOKUP(B116,'Customer Details'!$A$7:$C$14,3,FALSE),"")</f>
        <v>0</v>
      </c>
    </row>
    <row r="117" spans="1:19" s="1" customFormat="1" ht="12" customHeight="1" x14ac:dyDescent="0.2">
      <c r="A117" s="3">
        <v>9028930</v>
      </c>
      <c r="B117" s="13" t="s">
        <v>10</v>
      </c>
      <c r="C117" s="3">
        <v>9028930</v>
      </c>
      <c r="D117" s="3" t="s">
        <v>675</v>
      </c>
      <c r="E117" s="2">
        <v>1</v>
      </c>
      <c r="F117" s="2"/>
      <c r="G117" s="7">
        <v>86.686292932469996</v>
      </c>
      <c r="H117" s="62">
        <f t="shared" ref="H117:H121" si="12">IFERROR(G117*1.1,"")</f>
        <v>95.354922225717004</v>
      </c>
      <c r="I117" s="62">
        <f t="shared" ref="I117:I121" si="13">IFERROR(G117*(1-S117),"")</f>
        <v>86.686292932469996</v>
      </c>
      <c r="J117" s="62">
        <f t="shared" ref="J117:J121" si="14">IFERROR(I117*1.1,"")</f>
        <v>95.354922225717004</v>
      </c>
      <c r="K117" s="8" t="s">
        <v>69</v>
      </c>
      <c r="L117" s="8" t="s">
        <v>69</v>
      </c>
      <c r="M117" s="6"/>
      <c r="S117" s="18">
        <f>IFERROR(VLOOKUP(B117,'Customer Details'!$A$7:$C$14,3,FALSE),"")</f>
        <v>0</v>
      </c>
    </row>
    <row r="118" spans="1:19" s="1" customFormat="1" ht="12" customHeight="1" x14ac:dyDescent="0.2">
      <c r="A118" s="3">
        <v>9028922</v>
      </c>
      <c r="B118" s="13" t="s">
        <v>10</v>
      </c>
      <c r="C118" s="3">
        <v>9028922</v>
      </c>
      <c r="D118" s="3" t="s">
        <v>722</v>
      </c>
      <c r="E118" s="2">
        <v>1</v>
      </c>
      <c r="F118" s="2"/>
      <c r="G118" s="7">
        <v>39.628019626271993</v>
      </c>
      <c r="H118" s="62">
        <f t="shared" si="12"/>
        <v>43.590821588899196</v>
      </c>
      <c r="I118" s="62">
        <f t="shared" si="13"/>
        <v>39.628019626271993</v>
      </c>
      <c r="J118" s="62">
        <f t="shared" si="14"/>
        <v>43.590821588899196</v>
      </c>
      <c r="K118" s="8" t="s">
        <v>69</v>
      </c>
      <c r="L118" s="8" t="s">
        <v>69</v>
      </c>
      <c r="M118" s="8"/>
      <c r="S118" s="18">
        <f>IFERROR(VLOOKUP(B118,'Customer Details'!$A$7:$C$14,3,FALSE),"")</f>
        <v>0</v>
      </c>
    </row>
    <row r="119" spans="1:19" s="1" customFormat="1" ht="12" customHeight="1" x14ac:dyDescent="0.2">
      <c r="A119" s="3">
        <v>9028565</v>
      </c>
      <c r="B119" s="13" t="s">
        <v>16</v>
      </c>
      <c r="C119" s="3">
        <v>9028565</v>
      </c>
      <c r="D119" s="3" t="s">
        <v>678</v>
      </c>
      <c r="E119" s="2">
        <v>1</v>
      </c>
      <c r="F119" s="2"/>
      <c r="G119" s="7">
        <v>6.2829999999999995</v>
      </c>
      <c r="H119" s="62">
        <f t="shared" si="12"/>
        <v>6.9112999999999998</v>
      </c>
      <c r="I119" s="62">
        <f t="shared" si="13"/>
        <v>6.2829999999999995</v>
      </c>
      <c r="J119" s="62">
        <f t="shared" si="14"/>
        <v>6.9112999999999998</v>
      </c>
      <c r="K119" s="8" t="s">
        <v>69</v>
      </c>
      <c r="L119" s="8" t="s">
        <v>69</v>
      </c>
      <c r="M119" s="8"/>
      <c r="S119" s="18">
        <f>IFERROR(VLOOKUP(B119,'Customer Details'!$A$7:$C$14,3,FALSE),"")</f>
        <v>0</v>
      </c>
    </row>
    <row r="120" spans="1:19" s="1" customFormat="1" ht="12" customHeight="1" x14ac:dyDescent="0.2">
      <c r="A120" s="3">
        <v>9028564</v>
      </c>
      <c r="B120" s="13" t="s">
        <v>16</v>
      </c>
      <c r="C120" s="3">
        <v>9028564</v>
      </c>
      <c r="D120" s="3" t="s">
        <v>680</v>
      </c>
      <c r="E120" s="2">
        <v>1</v>
      </c>
      <c r="F120" s="2"/>
      <c r="G120" s="7">
        <v>7.5705</v>
      </c>
      <c r="H120" s="62">
        <f t="shared" si="12"/>
        <v>8.3275500000000005</v>
      </c>
      <c r="I120" s="62">
        <f t="shared" si="13"/>
        <v>7.5705</v>
      </c>
      <c r="J120" s="62">
        <f t="shared" si="14"/>
        <v>8.3275500000000005</v>
      </c>
      <c r="K120" s="8" t="s">
        <v>69</v>
      </c>
      <c r="L120" s="8" t="s">
        <v>69</v>
      </c>
      <c r="M120" s="8"/>
      <c r="S120" s="18">
        <f>IFERROR(VLOOKUP(B120,'Customer Details'!$A$7:$C$14,3,FALSE),"")</f>
        <v>0</v>
      </c>
    </row>
    <row r="121" spans="1:19" s="1" customFormat="1" ht="12" customHeight="1" x14ac:dyDescent="0.2">
      <c r="A121" s="3">
        <v>9028563</v>
      </c>
      <c r="B121" s="13" t="s">
        <v>16</v>
      </c>
      <c r="C121" s="3">
        <v>9028563</v>
      </c>
      <c r="D121" s="3" t="s">
        <v>679</v>
      </c>
      <c r="E121" s="2">
        <v>1</v>
      </c>
      <c r="F121" s="2"/>
      <c r="G121" s="7">
        <v>10.815</v>
      </c>
      <c r="H121" s="62">
        <f t="shared" si="12"/>
        <v>11.8965</v>
      </c>
      <c r="I121" s="62">
        <f t="shared" si="13"/>
        <v>10.815</v>
      </c>
      <c r="J121" s="62">
        <f t="shared" si="14"/>
        <v>11.8965</v>
      </c>
      <c r="K121" s="8" t="s">
        <v>69</v>
      </c>
      <c r="L121" s="8" t="s">
        <v>69</v>
      </c>
      <c r="M121" s="8"/>
      <c r="S121" s="18">
        <f>IFERROR(VLOOKUP(B121,'Customer Details'!$A$7:$C$14,3,FALSE),"")</f>
        <v>0</v>
      </c>
    </row>
    <row r="122" spans="1:19" s="101" customFormat="1" ht="24" customHeight="1" x14ac:dyDescent="0.2">
      <c r="A122" s="201"/>
      <c r="B122" s="103"/>
      <c r="C122" s="218" t="s">
        <v>691</v>
      </c>
      <c r="D122" s="218"/>
      <c r="E122" s="210"/>
      <c r="F122" s="210"/>
      <c r="G122" s="104"/>
      <c r="H122" s="104"/>
      <c r="I122" s="104"/>
      <c r="J122" s="104"/>
      <c r="K122" s="208"/>
      <c r="L122" s="208"/>
      <c r="M122" s="209"/>
      <c r="S122" s="106"/>
    </row>
    <row r="123" spans="1:19" s="1" customFormat="1" ht="12" customHeight="1" x14ac:dyDescent="0.2">
      <c r="A123" s="61">
        <v>9028893</v>
      </c>
      <c r="B123" s="13" t="s">
        <v>10</v>
      </c>
      <c r="C123" s="61">
        <v>9028893</v>
      </c>
      <c r="D123" s="3" t="s">
        <v>692</v>
      </c>
      <c r="E123" s="2">
        <v>1</v>
      </c>
      <c r="F123" s="2"/>
      <c r="G123" s="7">
        <v>69.584915415179992</v>
      </c>
      <c r="H123" s="31">
        <f t="shared" ref="H123" si="15">IFERROR(G123*1.1,"")</f>
        <v>76.543406956697993</v>
      </c>
      <c r="I123" s="31">
        <f t="shared" ref="I123" si="16">IFERROR(G123*(1-S123),"")</f>
        <v>69.584915415179992</v>
      </c>
      <c r="J123" s="31">
        <f t="shared" ref="J123" si="17">IFERROR(I123*1.1,"")</f>
        <v>76.543406956697993</v>
      </c>
      <c r="K123" s="8" t="s">
        <v>69</v>
      </c>
      <c r="L123" s="8" t="s">
        <v>69</v>
      </c>
      <c r="M123" s="6"/>
      <c r="S123" s="18">
        <f>IFERROR(VLOOKUP(B123,'Customer Details'!$A$7:$C$14,3,FALSE),"")</f>
        <v>0</v>
      </c>
    </row>
    <row r="124" spans="1:19" s="101" customFormat="1" ht="24" customHeight="1" x14ac:dyDescent="0.2">
      <c r="A124" s="201"/>
      <c r="B124" s="103"/>
      <c r="C124" s="218" t="s">
        <v>639</v>
      </c>
      <c r="D124" s="218"/>
      <c r="E124" s="193"/>
      <c r="F124" s="193"/>
      <c r="G124" s="104"/>
      <c r="H124" s="104"/>
      <c r="I124" s="104"/>
      <c r="J124" s="104"/>
      <c r="K124" s="192"/>
      <c r="L124" s="192"/>
      <c r="M124" s="194"/>
      <c r="S124" s="106"/>
    </row>
    <row r="125" spans="1:19" s="1" customFormat="1" ht="12" customHeight="1" x14ac:dyDescent="0.2">
      <c r="A125" s="3">
        <v>9028956</v>
      </c>
      <c r="B125" s="13" t="s">
        <v>16</v>
      </c>
      <c r="C125" s="3">
        <v>9028956</v>
      </c>
      <c r="D125" s="3" t="s">
        <v>640</v>
      </c>
      <c r="E125" s="2">
        <v>1</v>
      </c>
      <c r="F125" s="2"/>
      <c r="G125" s="7">
        <v>52.633000000000003</v>
      </c>
      <c r="H125" s="62">
        <f t="shared" ref="H125" si="18">IFERROR(G125*1.1,"")</f>
        <v>57.896300000000011</v>
      </c>
      <c r="I125" s="62">
        <f t="shared" ref="I125" si="19">IFERROR(G125*(1-S125),"")</f>
        <v>52.633000000000003</v>
      </c>
      <c r="J125" s="62">
        <f t="shared" ref="J125" si="20">IFERROR(I125*1.1,"")</f>
        <v>57.896300000000011</v>
      </c>
      <c r="K125" s="8" t="s">
        <v>69</v>
      </c>
      <c r="L125" s="8" t="s">
        <v>69</v>
      </c>
      <c r="M125" s="6"/>
      <c r="S125" s="18">
        <f>IFERROR(VLOOKUP(B125,'Customer Details'!$A$7:$C$14,3,FALSE),"")</f>
        <v>0</v>
      </c>
    </row>
    <row r="128" spans="1:19" ht="18" x14ac:dyDescent="0.25">
      <c r="B128" s="170" t="s">
        <v>200</v>
      </c>
      <c r="G128" s="11"/>
      <c r="H128" s="10"/>
      <c r="I128" s="10"/>
      <c r="J128" s="10"/>
      <c r="K128" s="9"/>
      <c r="L128" s="9"/>
    </row>
    <row r="129" spans="1:12" ht="18" x14ac:dyDescent="0.25">
      <c r="B129" s="214" t="s">
        <v>712</v>
      </c>
      <c r="G129" s="11"/>
      <c r="H129" s="10"/>
      <c r="I129" s="10"/>
      <c r="J129" s="10"/>
      <c r="K129" s="9"/>
      <c r="L129" s="9"/>
    </row>
    <row r="130" spans="1:12" ht="18" x14ac:dyDescent="0.25">
      <c r="G130" s="11"/>
      <c r="H130" s="10"/>
      <c r="I130" s="10"/>
      <c r="J130" s="10"/>
      <c r="K130" s="9"/>
      <c r="L130" s="9"/>
    </row>
    <row r="131" spans="1:12" ht="18" x14ac:dyDescent="0.25">
      <c r="B131" s="223" t="s">
        <v>201</v>
      </c>
      <c r="C131" s="223"/>
      <c r="D131" s="223"/>
      <c r="G131" s="11"/>
      <c r="H131" s="10"/>
      <c r="I131" s="10"/>
      <c r="J131" s="10"/>
      <c r="K131" s="9"/>
      <c r="L131" s="9"/>
    </row>
    <row r="132" spans="1:12" x14ac:dyDescent="0.2">
      <c r="B132" s="223" t="s">
        <v>202</v>
      </c>
      <c r="C132" s="223"/>
      <c r="D132" s="223"/>
      <c r="E132" s="223"/>
      <c r="F132" s="223"/>
      <c r="G132" s="223"/>
      <c r="H132" s="223"/>
      <c r="I132" s="223"/>
      <c r="J132" s="223"/>
      <c r="K132" s="223"/>
      <c r="L132" s="223"/>
    </row>
    <row r="138" spans="1:12" x14ac:dyDescent="0.2">
      <c r="A138" s="61"/>
      <c r="C138" s="61"/>
    </row>
    <row r="139" spans="1:12" x14ac:dyDescent="0.2">
      <c r="A139" s="61"/>
      <c r="C139" s="61"/>
    </row>
    <row r="140" spans="1:12" x14ac:dyDescent="0.2">
      <c r="A140" s="61"/>
      <c r="C140" s="61"/>
    </row>
    <row r="141" spans="1:12" x14ac:dyDescent="0.2">
      <c r="A141" s="61"/>
      <c r="C141" s="61"/>
    </row>
    <row r="142" spans="1:12" x14ac:dyDescent="0.2">
      <c r="A142" s="61"/>
      <c r="C142" s="61"/>
    </row>
    <row r="143" spans="1:12" x14ac:dyDescent="0.2">
      <c r="A143" s="61"/>
      <c r="C143" s="61"/>
    </row>
  </sheetData>
  <sheetProtection algorithmName="SHA-512" hashValue="oomX9byF1SWcxuyXGcO6NwLBxQUa6l3NmZ+ogypYhp2nGntlA5NN0dlS2W+8Bw+4Poq2bs4gpfwTrggkXZ3L5w==" saltValue="Iu4cMyFVNnjY50ZBO9+zyA==" spinCount="100000" sheet="1" objects="1" scenarios="1"/>
  <autoFilter ref="A3:S3" xr:uid="{DE0AF402-5D2B-4C5B-AB14-B56652A83439}"/>
  <mergeCells count="22">
    <mergeCell ref="C107:D107"/>
    <mergeCell ref="B131:D131"/>
    <mergeCell ref="B132:L132"/>
    <mergeCell ref="L103:L104"/>
    <mergeCell ref="M103:M104"/>
    <mergeCell ref="C114:D114"/>
    <mergeCell ref="C124:D124"/>
    <mergeCell ref="I103:I104"/>
    <mergeCell ref="J103:J104"/>
    <mergeCell ref="K103:K104"/>
    <mergeCell ref="B103:B104"/>
    <mergeCell ref="C103:D104"/>
    <mergeCell ref="E103:E104"/>
    <mergeCell ref="F103:F104"/>
    <mergeCell ref="H103:H104"/>
    <mergeCell ref="C122:D122"/>
    <mergeCell ref="R103:R104"/>
    <mergeCell ref="S103:S104"/>
    <mergeCell ref="N103:N104"/>
    <mergeCell ref="O103:O104"/>
    <mergeCell ref="P103:P104"/>
    <mergeCell ref="Q103:Q104"/>
  </mergeCells>
  <pageMargins left="0.70866141732283472" right="0.70866141732283472" top="0.74803149606299213" bottom="0.74803149606299213" header="0.31496062992125984" footer="0.31496062992125984"/>
  <pageSetup scale="38" fitToHeight="0" pageOrder="overThenDown" orientation="portrait" horizontalDpi="1200" verticalDpi="1200" r:id="rId1"/>
  <headerFooter>
    <oddFooter>&amp;RSomfy RRP Pricelist Sep 2023 - FINAL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S313"/>
  <sheetViews>
    <sheetView zoomScaleNormal="100" zoomScalePageLayoutView="60" workbookViewId="0">
      <pane ySplit="3" topLeftCell="A4" activePane="bottomLeft" state="frozen"/>
      <selection pane="bottomLeft" activeCell="D20" sqref="D20"/>
    </sheetView>
  </sheetViews>
  <sheetFormatPr defaultColWidth="7.140625" defaultRowHeight="12" x14ac:dyDescent="0.2"/>
  <cols>
    <col min="1" max="1" width="11" style="3" hidden="1" customWidth="1"/>
    <col min="2" max="2" width="6.28515625" style="2" customWidth="1"/>
    <col min="3" max="3" width="11" style="3" customWidth="1"/>
    <col min="4" max="4" width="66.28515625" style="3" customWidth="1"/>
    <col min="5" max="6" width="7.7109375" style="2" customWidth="1"/>
    <col min="7" max="7" width="9.7109375" style="4" customWidth="1"/>
    <col min="8" max="8" width="13" style="4" bestFit="1" customWidth="1"/>
    <col min="9" max="10" width="9.7109375" style="4" customWidth="1"/>
    <col min="11" max="16" width="7.7109375" style="2" customWidth="1"/>
    <col min="17" max="17" width="11.42578125" style="2" bestFit="1" customWidth="1"/>
    <col min="18" max="18" width="11.85546875" style="2" bestFit="1" customWidth="1"/>
    <col min="19" max="19" width="7.7109375" style="18" customWidth="1"/>
    <col min="20" max="16384" width="7.140625" style="4"/>
  </cols>
  <sheetData>
    <row r="1" spans="1:19" s="76" customFormat="1" ht="78" customHeight="1" x14ac:dyDescent="0.2">
      <c r="A1" s="71"/>
      <c r="B1" s="72"/>
      <c r="C1" s="71"/>
      <c r="D1" s="71"/>
      <c r="E1" s="72"/>
      <c r="F1" s="72"/>
      <c r="G1" s="73"/>
      <c r="H1" s="74"/>
      <c r="I1" s="74"/>
      <c r="J1" s="74"/>
      <c r="K1" s="72"/>
      <c r="L1" s="72"/>
      <c r="M1" s="72"/>
      <c r="N1" s="72"/>
      <c r="O1" s="72"/>
      <c r="P1" s="72"/>
      <c r="Q1" s="72"/>
      <c r="R1" s="72"/>
      <c r="S1" s="92"/>
    </row>
    <row r="2" spans="1:19" ht="14.1" customHeight="1" x14ac:dyDescent="0.2">
      <c r="H2" s="33"/>
      <c r="I2" s="10"/>
      <c r="J2" s="10"/>
    </row>
    <row r="3" spans="1:19" s="40" customFormat="1" ht="54" customHeight="1" x14ac:dyDescent="0.2">
      <c r="A3" s="34" t="s">
        <v>53</v>
      </c>
      <c r="B3" s="34" t="s">
        <v>54</v>
      </c>
      <c r="C3" s="34" t="s">
        <v>53</v>
      </c>
      <c r="D3" s="34" t="s">
        <v>55</v>
      </c>
      <c r="E3" s="34" t="s">
        <v>56</v>
      </c>
      <c r="F3" s="34" t="s">
        <v>57</v>
      </c>
      <c r="G3" s="37" t="s">
        <v>695</v>
      </c>
      <c r="H3" s="34" t="s">
        <v>696</v>
      </c>
      <c r="I3" s="34" t="str">
        <f>'Customer Details'!$C3&amp;" Buy Price (ex GST)"</f>
        <v xml:space="preserve"> Buy Price (ex GST)</v>
      </c>
      <c r="J3" s="34" t="str">
        <f>'Customer Details'!$C3&amp;" Buy Price (inc GST)"</f>
        <v xml:space="preserve"> Buy Price (inc GST)</v>
      </c>
      <c r="K3" s="34" t="s">
        <v>58</v>
      </c>
      <c r="L3" s="34" t="s">
        <v>59</v>
      </c>
      <c r="M3" s="34" t="s">
        <v>60</v>
      </c>
      <c r="N3" s="34" t="s">
        <v>61</v>
      </c>
      <c r="O3" s="34" t="s">
        <v>62</v>
      </c>
      <c r="P3" s="34" t="s">
        <v>63</v>
      </c>
      <c r="Q3" s="34" t="s">
        <v>64</v>
      </c>
      <c r="R3" s="34" t="s">
        <v>65</v>
      </c>
      <c r="S3" s="38" t="s">
        <v>203</v>
      </c>
    </row>
    <row r="4" spans="1:19" s="128" customFormat="1" ht="18.75" x14ac:dyDescent="0.2">
      <c r="A4" s="142"/>
      <c r="B4" s="143"/>
      <c r="C4" s="142" t="s">
        <v>285</v>
      </c>
      <c r="D4" s="129"/>
      <c r="E4" s="144"/>
      <c r="F4" s="144"/>
      <c r="G4" s="145"/>
      <c r="H4" s="146"/>
      <c r="I4" s="146"/>
      <c r="J4" s="147"/>
      <c r="K4" s="148"/>
      <c r="L4" s="148"/>
      <c r="M4" s="148"/>
      <c r="N4" s="148"/>
      <c r="O4" s="148"/>
      <c r="P4" s="148"/>
      <c r="Q4" s="148"/>
      <c r="R4" s="149"/>
      <c r="S4" s="150"/>
    </row>
    <row r="5" spans="1:19" s="77" customFormat="1" ht="15" customHeight="1" x14ac:dyDescent="0.2">
      <c r="B5" s="78"/>
      <c r="C5" s="77" t="s">
        <v>286</v>
      </c>
      <c r="D5" s="79"/>
      <c r="E5" s="80"/>
      <c r="F5" s="80"/>
      <c r="G5" s="81"/>
      <c r="H5" s="81"/>
      <c r="I5" s="82"/>
      <c r="J5" s="81"/>
      <c r="K5" s="93"/>
      <c r="L5" s="93"/>
      <c r="M5" s="93"/>
      <c r="N5" s="93"/>
      <c r="O5" s="93"/>
      <c r="P5" s="93"/>
      <c r="Q5" s="93"/>
      <c r="R5" s="159"/>
      <c r="S5" s="83"/>
    </row>
    <row r="6" spans="1:19" s="55" customFormat="1" ht="12" customHeight="1" x14ac:dyDescent="0.2">
      <c r="A6" s="50">
        <v>9018589</v>
      </c>
      <c r="B6" s="42" t="s">
        <v>12</v>
      </c>
      <c r="C6" s="50">
        <v>9018589</v>
      </c>
      <c r="D6" s="50" t="s">
        <v>287</v>
      </c>
      <c r="E6" s="42">
        <v>5</v>
      </c>
      <c r="F6" s="42"/>
      <c r="G6" s="51">
        <v>9.7890643719660009</v>
      </c>
      <c r="H6" s="51">
        <f t="shared" ref="H6:H11" si="0">G6*1.1</f>
        <v>10.767970809162602</v>
      </c>
      <c r="I6" s="51">
        <f t="shared" ref="I6:I11" si="1">IFERROR(G6*(1-S6),"")</f>
        <v>9.7890643719660009</v>
      </c>
      <c r="J6" s="51">
        <f>IFERROR(I6*1.1,"")</f>
        <v>10.767970809162602</v>
      </c>
      <c r="K6" s="49" t="s">
        <v>69</v>
      </c>
      <c r="L6" s="42"/>
      <c r="M6" s="42"/>
      <c r="N6" s="42"/>
      <c r="O6" s="42"/>
      <c r="P6" s="42"/>
      <c r="Q6" s="42"/>
      <c r="R6" s="42"/>
      <c r="S6" s="43">
        <f>IFERROR(VLOOKUP(B6,'Customer Details'!$A$7:$C$14,3,FALSE),"")</f>
        <v>0</v>
      </c>
    </row>
    <row r="7" spans="1:19" s="55" customFormat="1" ht="12" customHeight="1" x14ac:dyDescent="0.2">
      <c r="A7" s="50">
        <v>9017470</v>
      </c>
      <c r="B7" s="42" t="s">
        <v>12</v>
      </c>
      <c r="C7" s="50">
        <v>9017470</v>
      </c>
      <c r="D7" s="50" t="s">
        <v>288</v>
      </c>
      <c r="E7" s="42">
        <v>5</v>
      </c>
      <c r="F7" s="42"/>
      <c r="G7" s="51">
        <v>3.7740971072639997</v>
      </c>
      <c r="H7" s="51">
        <f>G7*1.1</f>
        <v>4.1515068179904002</v>
      </c>
      <c r="I7" s="51">
        <f t="shared" si="1"/>
        <v>3.7740971072639997</v>
      </c>
      <c r="J7" s="51">
        <f t="shared" ref="J7:J85" si="2">IFERROR(I7*1.1,"")</f>
        <v>4.1515068179904002</v>
      </c>
      <c r="K7" s="49" t="s">
        <v>69</v>
      </c>
      <c r="L7" s="42"/>
      <c r="M7" s="42"/>
      <c r="N7" s="42"/>
      <c r="O7" s="42"/>
      <c r="P7" s="42"/>
      <c r="Q7" s="42"/>
      <c r="R7" s="42"/>
      <c r="S7" s="43">
        <f>IFERROR(VLOOKUP(B7,'Customer Details'!$A$7:$C$14,3,FALSE),"")</f>
        <v>0</v>
      </c>
    </row>
    <row r="8" spans="1:19" s="41" customFormat="1" ht="12" customHeight="1" x14ac:dyDescent="0.2">
      <c r="A8" s="24">
        <v>9018588</v>
      </c>
      <c r="B8" s="27" t="s">
        <v>12</v>
      </c>
      <c r="C8" s="24">
        <v>9018588</v>
      </c>
      <c r="D8" s="24" t="s">
        <v>289</v>
      </c>
      <c r="E8" s="27">
        <v>1</v>
      </c>
      <c r="F8" s="27"/>
      <c r="G8" s="28">
        <v>1.297345880622</v>
      </c>
      <c r="H8" s="28">
        <f t="shared" si="0"/>
        <v>1.4270804686842</v>
      </c>
      <c r="I8" s="28">
        <f t="shared" si="1"/>
        <v>1.297345880622</v>
      </c>
      <c r="J8" s="28">
        <f>IFERROR(I8*1.1,"")</f>
        <v>1.4270804686842</v>
      </c>
      <c r="K8" s="8" t="s">
        <v>69</v>
      </c>
      <c r="L8" s="27"/>
      <c r="M8" s="27"/>
      <c r="N8" s="27"/>
      <c r="O8" s="27"/>
      <c r="P8" s="27"/>
      <c r="Q8" s="27"/>
      <c r="R8" s="27"/>
      <c r="S8" s="21">
        <f>IFERROR(VLOOKUP(B8,'Customer Details'!$A$7:$C$14,3,FALSE),"")</f>
        <v>0</v>
      </c>
    </row>
    <row r="9" spans="1:19" s="41" customFormat="1" ht="12" customHeight="1" x14ac:dyDescent="0.2">
      <c r="A9" s="24">
        <v>9018598</v>
      </c>
      <c r="B9" s="27" t="s">
        <v>12</v>
      </c>
      <c r="C9" s="24">
        <v>9018598</v>
      </c>
      <c r="D9" s="24" t="s">
        <v>290</v>
      </c>
      <c r="E9" s="27">
        <v>1</v>
      </c>
      <c r="F9" s="27"/>
      <c r="G9" s="28">
        <v>9.7890643719660009</v>
      </c>
      <c r="H9" s="28">
        <f t="shared" si="0"/>
        <v>10.767970809162602</v>
      </c>
      <c r="I9" s="28">
        <f t="shared" si="1"/>
        <v>9.7890643719660009</v>
      </c>
      <c r="J9" s="28">
        <f>IFERROR(I9*1.1,"")</f>
        <v>10.767970809162602</v>
      </c>
      <c r="K9" s="8" t="s">
        <v>69</v>
      </c>
      <c r="L9" s="27"/>
      <c r="M9" s="27"/>
      <c r="N9" s="27"/>
      <c r="O9" s="27"/>
      <c r="P9" s="27"/>
      <c r="Q9" s="27"/>
      <c r="R9" s="27"/>
      <c r="S9" s="21">
        <f>IFERROR(VLOOKUP(B9,'Customer Details'!$A$7:$C$14,3,FALSE),"")</f>
        <v>0</v>
      </c>
    </row>
    <row r="10" spans="1:19" s="41" customFormat="1" ht="12" customHeight="1" x14ac:dyDescent="0.2">
      <c r="A10" s="24">
        <v>9018475</v>
      </c>
      <c r="B10" s="27" t="s">
        <v>12</v>
      </c>
      <c r="C10" s="24">
        <v>9018475</v>
      </c>
      <c r="D10" s="24" t="s">
        <v>291</v>
      </c>
      <c r="E10" s="27">
        <v>1</v>
      </c>
      <c r="F10" s="27"/>
      <c r="G10" s="28">
        <v>1.297345880622</v>
      </c>
      <c r="H10" s="28">
        <f t="shared" si="0"/>
        <v>1.4270804686842</v>
      </c>
      <c r="I10" s="28">
        <f t="shared" si="1"/>
        <v>1.297345880622</v>
      </c>
      <c r="J10" s="28">
        <f>IFERROR(I10*1.1,"")</f>
        <v>1.4270804686842</v>
      </c>
      <c r="K10" s="8" t="s">
        <v>69</v>
      </c>
      <c r="L10" s="27"/>
      <c r="M10" s="27"/>
      <c r="N10" s="27"/>
      <c r="O10" s="27"/>
      <c r="P10" s="27"/>
      <c r="Q10" s="27"/>
      <c r="R10" s="27"/>
      <c r="S10" s="21">
        <f>IFERROR(VLOOKUP(B10,'Customer Details'!$A$7:$C$14,3,FALSE),"")</f>
        <v>0</v>
      </c>
    </row>
    <row r="11" spans="1:19" s="41" customFormat="1" ht="12" customHeight="1" x14ac:dyDescent="0.2">
      <c r="A11" s="24">
        <v>9018477</v>
      </c>
      <c r="B11" s="27" t="s">
        <v>12</v>
      </c>
      <c r="C11" s="24">
        <v>9018477</v>
      </c>
      <c r="D11" s="41" t="s">
        <v>292</v>
      </c>
      <c r="E11" s="27">
        <v>1</v>
      </c>
      <c r="F11" s="27"/>
      <c r="G11" s="28">
        <v>9.7890643719660009</v>
      </c>
      <c r="H11" s="28">
        <f t="shared" si="0"/>
        <v>10.767970809162602</v>
      </c>
      <c r="I11" s="28">
        <f t="shared" si="1"/>
        <v>9.7890643719660009</v>
      </c>
      <c r="J11" s="28">
        <f>IFERROR(I11*1.1,"")</f>
        <v>10.767970809162602</v>
      </c>
      <c r="K11" s="8" t="s">
        <v>69</v>
      </c>
      <c r="L11" s="27"/>
      <c r="M11" s="27"/>
      <c r="N11" s="27"/>
      <c r="O11" s="27"/>
      <c r="P11" s="27"/>
      <c r="Q11" s="27"/>
      <c r="R11" s="27"/>
      <c r="S11" s="21">
        <f>IFERROR(VLOOKUP(B9,'Customer Details'!$A$7:$C$14,3,FALSE),"")</f>
        <v>0</v>
      </c>
    </row>
    <row r="12" spans="1:19" s="97" customFormat="1" ht="18.75" x14ac:dyDescent="0.2">
      <c r="A12" s="77"/>
      <c r="B12" s="121"/>
      <c r="C12" s="77" t="s">
        <v>293</v>
      </c>
      <c r="E12" s="121"/>
      <c r="F12" s="121"/>
      <c r="G12" s="161"/>
      <c r="H12" s="161"/>
      <c r="I12" s="161"/>
      <c r="J12" s="161"/>
      <c r="K12" s="105"/>
      <c r="L12" s="121"/>
      <c r="M12" s="121"/>
      <c r="N12" s="121"/>
      <c r="O12" s="121"/>
      <c r="P12" s="121"/>
      <c r="Q12" s="121"/>
      <c r="R12" s="121"/>
      <c r="S12" s="94"/>
    </row>
    <row r="13" spans="1:19" s="41" customFormat="1" ht="12" customHeight="1" x14ac:dyDescent="0.2">
      <c r="A13" s="24">
        <v>9020675</v>
      </c>
      <c r="B13" s="27" t="s">
        <v>12</v>
      </c>
      <c r="C13" s="24">
        <v>9020675</v>
      </c>
      <c r="D13" s="41" t="s">
        <v>294</v>
      </c>
      <c r="E13" s="27">
        <v>1</v>
      </c>
      <c r="F13" s="27"/>
      <c r="G13" s="28">
        <v>8.0199563529359992</v>
      </c>
      <c r="H13" s="28">
        <f t="shared" ref="H13:H22" si="3">G13*1.1</f>
        <v>8.8219519882295998</v>
      </c>
      <c r="I13" s="28">
        <f t="shared" ref="I13:I22" si="4">IFERROR(G13*(1-S13),"")</f>
        <v>8.0199563529359992</v>
      </c>
      <c r="J13" s="28">
        <f t="shared" ref="J13:J22" si="5">IFERROR(I13*1.1,"")</f>
        <v>8.8219519882295998</v>
      </c>
      <c r="K13" s="8" t="s">
        <v>69</v>
      </c>
      <c r="L13" s="27"/>
      <c r="M13" s="27"/>
      <c r="N13" s="27"/>
      <c r="O13" s="27"/>
      <c r="P13" s="27"/>
      <c r="Q13" s="27"/>
      <c r="R13" s="27"/>
      <c r="S13" s="21">
        <f>IFERROR(VLOOKUP(B13,'Customer Details'!$A$7:$C$14,3,FALSE),"")</f>
        <v>0</v>
      </c>
    </row>
    <row r="14" spans="1:19" s="41" customFormat="1" ht="12" customHeight="1" x14ac:dyDescent="0.2">
      <c r="A14" s="24">
        <v>9025811</v>
      </c>
      <c r="B14" s="27" t="s">
        <v>12</v>
      </c>
      <c r="C14" s="24">
        <v>9025811</v>
      </c>
      <c r="D14" s="41" t="s">
        <v>295</v>
      </c>
      <c r="E14" s="27">
        <v>1</v>
      </c>
      <c r="F14" s="27"/>
      <c r="G14" s="28">
        <v>15.089500000000001</v>
      </c>
      <c r="H14" s="28">
        <f t="shared" si="3"/>
        <v>16.598450000000003</v>
      </c>
      <c r="I14" s="28">
        <f t="shared" ref="I14" si="6">IFERROR(G14*(1-S14),"")</f>
        <v>15.089500000000001</v>
      </c>
      <c r="J14" s="28">
        <f t="shared" ref="J14" si="7">IFERROR(I14*1.1,"")</f>
        <v>16.598450000000003</v>
      </c>
      <c r="K14" s="8" t="s">
        <v>69</v>
      </c>
      <c r="L14" s="27"/>
      <c r="M14" s="27"/>
      <c r="N14" s="27"/>
      <c r="O14" s="27"/>
      <c r="P14" s="27"/>
      <c r="Q14" s="27"/>
      <c r="R14" s="27"/>
      <c r="S14" s="21">
        <f>IFERROR(VLOOKUP(B14,'Customer Details'!$A$7:$C$14,3,FALSE),"")</f>
        <v>0</v>
      </c>
    </row>
    <row r="15" spans="1:19" s="41" customFormat="1" ht="12" customHeight="1" x14ac:dyDescent="0.2">
      <c r="A15" s="24">
        <v>9021018</v>
      </c>
      <c r="B15" s="27" t="s">
        <v>12</v>
      </c>
      <c r="C15" s="24">
        <v>9021018</v>
      </c>
      <c r="D15" s="41" t="s">
        <v>296</v>
      </c>
      <c r="E15" s="27">
        <v>1</v>
      </c>
      <c r="F15" s="27"/>
      <c r="G15" s="28">
        <v>11.086410252587998</v>
      </c>
      <c r="H15" s="28">
        <f t="shared" si="3"/>
        <v>12.195051277846797</v>
      </c>
      <c r="I15" s="28">
        <f t="shared" si="4"/>
        <v>11.086410252587998</v>
      </c>
      <c r="J15" s="28">
        <f t="shared" si="5"/>
        <v>12.195051277846797</v>
      </c>
      <c r="K15" s="8" t="s">
        <v>69</v>
      </c>
      <c r="L15" s="27"/>
      <c r="M15" s="27"/>
      <c r="N15" s="27"/>
      <c r="O15" s="27"/>
      <c r="P15" s="27"/>
      <c r="Q15" s="27"/>
      <c r="R15" s="27"/>
      <c r="S15" s="21">
        <f>IFERROR(VLOOKUP(B15,'Customer Details'!$A$7:$C$14,3,FALSE),"")</f>
        <v>0</v>
      </c>
    </row>
    <row r="16" spans="1:19" s="41" customFormat="1" ht="12" customHeight="1" x14ac:dyDescent="0.2">
      <c r="A16" s="24">
        <v>9021036</v>
      </c>
      <c r="B16" s="27" t="s">
        <v>12</v>
      </c>
      <c r="C16" s="24">
        <v>9021036</v>
      </c>
      <c r="D16" s="41" t="s">
        <v>297</v>
      </c>
      <c r="E16" s="27">
        <v>1</v>
      </c>
      <c r="F16" s="27"/>
      <c r="G16" s="28">
        <v>11.086410252587998</v>
      </c>
      <c r="H16" s="28">
        <f t="shared" si="3"/>
        <v>12.195051277846797</v>
      </c>
      <c r="I16" s="28">
        <f t="shared" si="4"/>
        <v>11.086410252587998</v>
      </c>
      <c r="J16" s="28">
        <f t="shared" si="5"/>
        <v>12.195051277846797</v>
      </c>
      <c r="K16" s="8" t="s">
        <v>69</v>
      </c>
      <c r="L16" s="27"/>
      <c r="M16" s="27"/>
      <c r="N16" s="27"/>
      <c r="O16" s="27"/>
      <c r="P16" s="27"/>
      <c r="Q16" s="27"/>
      <c r="R16" s="27"/>
      <c r="S16" s="21">
        <f>IFERROR(VLOOKUP(B16,'Customer Details'!$A$7:$C$14,3,FALSE),"")</f>
        <v>0</v>
      </c>
    </row>
    <row r="17" spans="1:19" s="41" customFormat="1" ht="12" customHeight="1" x14ac:dyDescent="0.2">
      <c r="A17" s="24">
        <v>9021037</v>
      </c>
      <c r="B17" s="27" t="s">
        <v>12</v>
      </c>
      <c r="C17" s="24">
        <v>9021037</v>
      </c>
      <c r="D17" s="41" t="s">
        <v>298</v>
      </c>
      <c r="E17" s="27">
        <v>1</v>
      </c>
      <c r="F17" s="27"/>
      <c r="G17" s="28">
        <v>12.265815598608</v>
      </c>
      <c r="H17" s="28">
        <f t="shared" si="3"/>
        <v>13.492397158468801</v>
      </c>
      <c r="I17" s="28">
        <f t="shared" si="4"/>
        <v>12.265815598608</v>
      </c>
      <c r="J17" s="28">
        <f t="shared" si="5"/>
        <v>13.492397158468801</v>
      </c>
      <c r="K17" s="8" t="s">
        <v>69</v>
      </c>
      <c r="L17" s="27"/>
      <c r="M17" s="27"/>
      <c r="N17" s="27"/>
      <c r="O17" s="27"/>
      <c r="P17" s="27"/>
      <c r="Q17" s="27"/>
      <c r="R17" s="27"/>
      <c r="S17" s="21">
        <f>IFERROR(VLOOKUP(B17,'Customer Details'!$A$7:$C$14,3,FALSE),"")</f>
        <v>0</v>
      </c>
    </row>
    <row r="18" spans="1:19" s="41" customFormat="1" ht="12" customHeight="1" x14ac:dyDescent="0.2">
      <c r="A18" s="24">
        <v>9020674</v>
      </c>
      <c r="B18" s="27" t="s">
        <v>12</v>
      </c>
      <c r="C18" s="24">
        <v>9020674</v>
      </c>
      <c r="D18" s="41" t="s">
        <v>299</v>
      </c>
      <c r="E18" s="27">
        <v>1</v>
      </c>
      <c r="F18" s="27"/>
      <c r="G18" s="28">
        <v>8.0199563529359992</v>
      </c>
      <c r="H18" s="28">
        <f t="shared" si="3"/>
        <v>8.8219519882295998</v>
      </c>
      <c r="I18" s="28">
        <f t="shared" si="4"/>
        <v>8.0199563529359992</v>
      </c>
      <c r="J18" s="28">
        <f t="shared" si="5"/>
        <v>8.8219519882295998</v>
      </c>
      <c r="K18" s="8" t="s">
        <v>69</v>
      </c>
      <c r="L18" s="27"/>
      <c r="M18" s="27"/>
      <c r="N18" s="27"/>
      <c r="O18" s="27"/>
      <c r="P18" s="27"/>
      <c r="Q18" s="27"/>
      <c r="R18" s="27"/>
      <c r="S18" s="21">
        <f>IFERROR(VLOOKUP(B18,'Customer Details'!$A$7:$C$14,3,FALSE),"")</f>
        <v>0</v>
      </c>
    </row>
    <row r="19" spans="1:19" s="41" customFormat="1" ht="12" customHeight="1" x14ac:dyDescent="0.2">
      <c r="A19" s="24">
        <v>9020676</v>
      </c>
      <c r="B19" s="27" t="s">
        <v>12</v>
      </c>
      <c r="C19" s="24">
        <v>9020676</v>
      </c>
      <c r="D19" s="41" t="s">
        <v>300</v>
      </c>
      <c r="E19" s="27">
        <v>1</v>
      </c>
      <c r="F19" s="27"/>
      <c r="G19" s="28">
        <v>5.5432051262939988</v>
      </c>
      <c r="H19" s="28">
        <f t="shared" si="3"/>
        <v>6.0975256389233987</v>
      </c>
      <c r="I19" s="28">
        <f t="shared" si="4"/>
        <v>5.5432051262939988</v>
      </c>
      <c r="J19" s="28">
        <f t="shared" si="5"/>
        <v>6.0975256389233987</v>
      </c>
      <c r="K19" s="8" t="s">
        <v>69</v>
      </c>
      <c r="L19" s="27"/>
      <c r="M19" s="27"/>
      <c r="N19" s="27"/>
      <c r="O19" s="27"/>
      <c r="P19" s="27"/>
      <c r="Q19" s="27"/>
      <c r="R19" s="27"/>
      <c r="S19" s="21">
        <f>IFERROR(VLOOKUP(B19,'Customer Details'!$A$7:$C$14,3,FALSE),"")</f>
        <v>0</v>
      </c>
    </row>
    <row r="20" spans="1:19" s="41" customFormat="1" ht="12" customHeight="1" x14ac:dyDescent="0.2">
      <c r="A20" s="24">
        <v>9020699</v>
      </c>
      <c r="B20" s="27" t="s">
        <v>12</v>
      </c>
      <c r="C20" s="24">
        <v>9020699</v>
      </c>
      <c r="D20" s="41" t="s">
        <v>301</v>
      </c>
      <c r="E20" s="27">
        <v>1</v>
      </c>
      <c r="F20" s="27"/>
      <c r="G20" s="28">
        <v>13.445220944628</v>
      </c>
      <c r="H20" s="28">
        <f t="shared" si="3"/>
        <v>14.789743039090801</v>
      </c>
      <c r="I20" s="28">
        <f t="shared" si="4"/>
        <v>13.445220944628</v>
      </c>
      <c r="J20" s="28">
        <f t="shared" si="5"/>
        <v>14.789743039090801</v>
      </c>
      <c r="K20" s="8" t="s">
        <v>69</v>
      </c>
      <c r="L20" s="27"/>
      <c r="M20" s="27"/>
      <c r="N20" s="27"/>
      <c r="O20" s="27"/>
      <c r="P20" s="27"/>
      <c r="Q20" s="27"/>
      <c r="R20" s="27"/>
      <c r="S20" s="21">
        <f>IFERROR(VLOOKUP(B20,'Customer Details'!$A$7:$C$14,3,FALSE),"")</f>
        <v>0</v>
      </c>
    </row>
    <row r="21" spans="1:19" s="41" customFormat="1" ht="12" customHeight="1" x14ac:dyDescent="0.2">
      <c r="A21" s="24">
        <v>9026993</v>
      </c>
      <c r="B21" s="27" t="s">
        <v>16</v>
      </c>
      <c r="C21" s="24">
        <v>9026993</v>
      </c>
      <c r="D21" s="41" t="s">
        <v>634</v>
      </c>
      <c r="E21" s="27">
        <v>25</v>
      </c>
      <c r="F21" s="27"/>
      <c r="G21" s="28">
        <v>4.4991429999999992</v>
      </c>
      <c r="H21" s="28">
        <f t="shared" si="3"/>
        <v>4.9490572999999998</v>
      </c>
      <c r="I21" s="28">
        <f t="shared" si="4"/>
        <v>4.4991429999999992</v>
      </c>
      <c r="J21" s="28">
        <f t="shared" si="5"/>
        <v>4.9490572999999998</v>
      </c>
      <c r="K21" s="8" t="s">
        <v>69</v>
      </c>
      <c r="L21" s="27"/>
      <c r="M21" s="27"/>
      <c r="N21" s="27"/>
      <c r="O21" s="27"/>
      <c r="P21" s="27"/>
      <c r="Q21" s="27"/>
      <c r="R21" s="27"/>
      <c r="S21" s="21">
        <f>IFERROR(VLOOKUP(B21,'Customer Details'!$A$7:$C$14,3,FALSE),"")</f>
        <v>0</v>
      </c>
    </row>
    <row r="22" spans="1:19" s="41" customFormat="1" ht="12" customHeight="1" x14ac:dyDescent="0.2">
      <c r="A22" s="24">
        <v>9027988</v>
      </c>
      <c r="B22" s="27" t="s">
        <v>16</v>
      </c>
      <c r="C22" s="24">
        <v>9027988</v>
      </c>
      <c r="D22" s="41" t="s">
        <v>635</v>
      </c>
      <c r="E22" s="27">
        <v>25</v>
      </c>
      <c r="F22" s="27"/>
      <c r="G22" s="28">
        <v>4.4991429999999992</v>
      </c>
      <c r="H22" s="28">
        <f t="shared" si="3"/>
        <v>4.9490572999999998</v>
      </c>
      <c r="I22" s="28">
        <f t="shared" si="4"/>
        <v>4.4991429999999992</v>
      </c>
      <c r="J22" s="28">
        <f t="shared" si="5"/>
        <v>4.9490572999999998</v>
      </c>
      <c r="K22" s="8" t="s">
        <v>69</v>
      </c>
      <c r="L22" s="27"/>
      <c r="M22" s="27"/>
      <c r="N22" s="27"/>
      <c r="O22" s="27"/>
      <c r="P22" s="27"/>
      <c r="Q22" s="27"/>
      <c r="R22" s="27"/>
      <c r="S22" s="21">
        <f>IFERROR(VLOOKUP(B22,'Customer Details'!$A$7:$C$14,3,FALSE),"")</f>
        <v>0</v>
      </c>
    </row>
    <row r="23" spans="1:19" s="77" customFormat="1" ht="15" customHeight="1" x14ac:dyDescent="0.2">
      <c r="B23" s="78"/>
      <c r="C23" s="77" t="s">
        <v>302</v>
      </c>
      <c r="D23" s="79"/>
      <c r="E23" s="80"/>
      <c r="F23" s="80"/>
      <c r="G23" s="81"/>
      <c r="H23" s="81"/>
      <c r="I23" s="82"/>
      <c r="J23" s="81"/>
      <c r="K23" s="93"/>
      <c r="L23" s="93"/>
      <c r="M23" s="93"/>
      <c r="N23" s="93"/>
      <c r="O23" s="93"/>
      <c r="P23" s="93"/>
      <c r="Q23" s="93"/>
      <c r="R23" s="159"/>
      <c r="S23" s="94" t="str">
        <f>IFERROR(VLOOKUP(B23,'Customer Details'!$A$7:$C$14,3,FALSE),"")</f>
        <v/>
      </c>
    </row>
    <row r="24" spans="1:19" s="41" customFormat="1" ht="12" customHeight="1" x14ac:dyDescent="0.2">
      <c r="A24" s="24">
        <v>9027735</v>
      </c>
      <c r="B24" s="27" t="s">
        <v>12</v>
      </c>
      <c r="C24" s="24">
        <v>9027735</v>
      </c>
      <c r="D24" s="24" t="s">
        <v>303</v>
      </c>
      <c r="E24" s="27">
        <v>1</v>
      </c>
      <c r="F24" s="27"/>
      <c r="G24" s="28">
        <v>19.57</v>
      </c>
      <c r="H24" s="28">
        <f t="shared" ref="H24:H34" si="8">G24*1.1</f>
        <v>21.527000000000001</v>
      </c>
      <c r="I24" s="28">
        <f t="shared" ref="I24:I34" si="9">IFERROR(G24*(1-S24),"")</f>
        <v>19.57</v>
      </c>
      <c r="J24" s="28">
        <f t="shared" si="2"/>
        <v>21.527000000000001</v>
      </c>
      <c r="K24" s="8" t="s">
        <v>69</v>
      </c>
      <c r="L24" s="8" t="s">
        <v>69</v>
      </c>
      <c r="M24" s="27"/>
      <c r="N24" s="27"/>
      <c r="O24" s="27"/>
      <c r="P24" s="27"/>
      <c r="Q24" s="27"/>
      <c r="R24" s="27"/>
      <c r="S24" s="21">
        <f>IFERROR(VLOOKUP(B24,'Customer Details'!$A$7:$C$14,3,FALSE),"")</f>
        <v>0</v>
      </c>
    </row>
    <row r="25" spans="1:19" s="55" customFormat="1" ht="12" customHeight="1" x14ac:dyDescent="0.2">
      <c r="A25" s="50">
        <v>9016654</v>
      </c>
      <c r="B25" s="42" t="s">
        <v>12</v>
      </c>
      <c r="C25" s="50">
        <v>9016654</v>
      </c>
      <c r="D25" s="50" t="s">
        <v>304</v>
      </c>
      <c r="E25" s="42">
        <v>1</v>
      </c>
      <c r="F25" s="42" t="s">
        <v>102</v>
      </c>
      <c r="G25" s="51">
        <v>14.742566825249998</v>
      </c>
      <c r="H25" s="51">
        <f t="shared" si="8"/>
        <v>16.216823507775</v>
      </c>
      <c r="I25" s="51">
        <f t="shared" si="9"/>
        <v>14.742566825249998</v>
      </c>
      <c r="J25" s="51">
        <f t="shared" si="2"/>
        <v>16.216823507775</v>
      </c>
      <c r="K25" s="49" t="s">
        <v>69</v>
      </c>
      <c r="L25" s="49" t="s">
        <v>69</v>
      </c>
      <c r="M25" s="42"/>
      <c r="N25" s="42"/>
      <c r="O25" s="42"/>
      <c r="P25" s="42"/>
      <c r="Q25" s="42"/>
      <c r="R25" s="42"/>
      <c r="S25" s="43">
        <f>IFERROR(VLOOKUP(B25,'Customer Details'!$A$7:$C$14,3,FALSE),"")</f>
        <v>0</v>
      </c>
    </row>
    <row r="26" spans="1:19" s="41" customFormat="1" ht="12" customHeight="1" x14ac:dyDescent="0.2">
      <c r="A26" s="24">
        <v>9147544</v>
      </c>
      <c r="B26" s="27" t="s">
        <v>12</v>
      </c>
      <c r="C26" s="24">
        <v>9147544</v>
      </c>
      <c r="D26" s="24" t="s">
        <v>305</v>
      </c>
      <c r="E26" s="27">
        <v>1</v>
      </c>
      <c r="F26" s="27"/>
      <c r="G26" s="28">
        <v>6.1329077993040002</v>
      </c>
      <c r="H26" s="28">
        <f t="shared" si="8"/>
        <v>6.7461985792344006</v>
      </c>
      <c r="I26" s="28">
        <f t="shared" si="9"/>
        <v>6.1329077993040002</v>
      </c>
      <c r="J26" s="28">
        <f t="shared" si="2"/>
        <v>6.7461985792344006</v>
      </c>
      <c r="K26" s="8" t="s">
        <v>69</v>
      </c>
      <c r="L26" s="8" t="s">
        <v>69</v>
      </c>
      <c r="M26" s="27"/>
      <c r="N26" s="27"/>
      <c r="O26" s="27"/>
      <c r="P26" s="27"/>
      <c r="Q26" s="27"/>
      <c r="R26" s="27"/>
      <c r="S26" s="21">
        <f>IFERROR(VLOOKUP(B26,'Customer Details'!$A$7:$C$14,3,FALSE),"")</f>
        <v>0</v>
      </c>
    </row>
    <row r="27" spans="1:19" s="41" customFormat="1" ht="12" customHeight="1" x14ac:dyDescent="0.2">
      <c r="A27" s="24">
        <v>9147330</v>
      </c>
      <c r="B27" s="27" t="s">
        <v>12</v>
      </c>
      <c r="C27" s="24">
        <v>9147330</v>
      </c>
      <c r="D27" s="24" t="s">
        <v>306</v>
      </c>
      <c r="E27" s="27">
        <v>1</v>
      </c>
      <c r="F27" s="27"/>
      <c r="G27" s="28">
        <v>6.1329077993040002</v>
      </c>
      <c r="H27" s="28">
        <f t="shared" si="8"/>
        <v>6.7461985792344006</v>
      </c>
      <c r="I27" s="28">
        <f t="shared" si="9"/>
        <v>6.1329077993040002</v>
      </c>
      <c r="J27" s="28">
        <f t="shared" si="2"/>
        <v>6.7461985792344006</v>
      </c>
      <c r="K27" s="8" t="s">
        <v>69</v>
      </c>
      <c r="L27" s="8" t="s">
        <v>69</v>
      </c>
      <c r="M27" s="27"/>
      <c r="N27" s="27"/>
      <c r="O27" s="27"/>
      <c r="P27" s="27"/>
      <c r="Q27" s="27"/>
      <c r="R27" s="27"/>
      <c r="S27" s="21">
        <f>IFERROR(VLOOKUP(B27,'Customer Details'!$A$7:$C$14,3,FALSE),"")</f>
        <v>0</v>
      </c>
    </row>
    <row r="28" spans="1:19" s="55" customFormat="1" ht="12" customHeight="1" x14ac:dyDescent="0.2">
      <c r="A28" s="50">
        <v>9500344</v>
      </c>
      <c r="B28" s="42" t="s">
        <v>12</v>
      </c>
      <c r="C28" s="50">
        <v>9500344</v>
      </c>
      <c r="D28" s="50" t="s">
        <v>307</v>
      </c>
      <c r="E28" s="42">
        <v>1</v>
      </c>
      <c r="F28" s="42" t="s">
        <v>199</v>
      </c>
      <c r="G28" s="51">
        <v>6.1329077993040002</v>
      </c>
      <c r="H28" s="51">
        <f t="shared" si="8"/>
        <v>6.7461985792344006</v>
      </c>
      <c r="I28" s="51">
        <f t="shared" si="9"/>
        <v>6.1329077993040002</v>
      </c>
      <c r="J28" s="51">
        <f t="shared" si="2"/>
        <v>6.7461985792344006</v>
      </c>
      <c r="K28" s="49"/>
      <c r="L28" s="49" t="s">
        <v>69</v>
      </c>
      <c r="M28" s="42"/>
      <c r="N28" s="42"/>
      <c r="O28" s="42"/>
      <c r="P28" s="42"/>
      <c r="Q28" s="49" t="s">
        <v>69</v>
      </c>
      <c r="R28" s="42"/>
      <c r="S28" s="43">
        <f>IFERROR(VLOOKUP(B28,'Customer Details'!$A$7:$C$14,3,FALSE),"")</f>
        <v>0</v>
      </c>
    </row>
    <row r="29" spans="1:19" s="55" customFormat="1" ht="12" customHeight="1" x14ac:dyDescent="0.2">
      <c r="A29" s="50">
        <v>9132145</v>
      </c>
      <c r="B29" s="42" t="s">
        <v>12</v>
      </c>
      <c r="C29" s="50">
        <v>9132145</v>
      </c>
      <c r="D29" s="50" t="s">
        <v>308</v>
      </c>
      <c r="E29" s="42">
        <v>1</v>
      </c>
      <c r="F29" s="42" t="s">
        <v>102</v>
      </c>
      <c r="G29" s="51">
        <v>6.1329077993040002</v>
      </c>
      <c r="H29" s="51">
        <f t="shared" si="8"/>
        <v>6.7461985792344006</v>
      </c>
      <c r="I29" s="51">
        <f t="shared" si="9"/>
        <v>6.1329077993040002</v>
      </c>
      <c r="J29" s="51">
        <f t="shared" si="2"/>
        <v>6.7461985792344006</v>
      </c>
      <c r="K29" s="49"/>
      <c r="L29" s="49" t="s">
        <v>69</v>
      </c>
      <c r="M29" s="42"/>
      <c r="N29" s="42"/>
      <c r="O29" s="42"/>
      <c r="P29" s="42"/>
      <c r="Q29" s="49" t="s">
        <v>69</v>
      </c>
      <c r="R29" s="42"/>
      <c r="S29" s="43">
        <f>IFERROR(VLOOKUP(B29,'Customer Details'!$A$7:$C$14,3,FALSE),"")</f>
        <v>0</v>
      </c>
    </row>
    <row r="30" spans="1:19" s="41" customFormat="1" ht="12" customHeight="1" x14ac:dyDescent="0.2">
      <c r="A30" s="24">
        <v>9147545</v>
      </c>
      <c r="B30" s="27" t="s">
        <v>12</v>
      </c>
      <c r="C30" s="24">
        <v>9147545</v>
      </c>
      <c r="D30" s="24" t="s">
        <v>309</v>
      </c>
      <c r="E30" s="27">
        <v>1</v>
      </c>
      <c r="F30" s="27"/>
      <c r="G30" s="28">
        <v>6.1329077993040002</v>
      </c>
      <c r="H30" s="28">
        <f t="shared" si="8"/>
        <v>6.7461985792344006</v>
      </c>
      <c r="I30" s="28">
        <f t="shared" si="9"/>
        <v>6.1329077993040002</v>
      </c>
      <c r="J30" s="28">
        <f t="shared" si="2"/>
        <v>6.7461985792344006</v>
      </c>
      <c r="K30" s="8"/>
      <c r="L30" s="8"/>
      <c r="M30" s="27"/>
      <c r="N30" s="27"/>
      <c r="O30" s="27"/>
      <c r="P30" s="27"/>
      <c r="Q30" s="8" t="s">
        <v>69</v>
      </c>
      <c r="R30" s="27"/>
      <c r="S30" s="21">
        <f>IFERROR(VLOOKUP(B30,'Customer Details'!$A$7:$C$14,3,FALSE),"")</f>
        <v>0</v>
      </c>
    </row>
    <row r="31" spans="1:19" s="41" customFormat="1" ht="12" customHeight="1" x14ac:dyDescent="0.2">
      <c r="A31" s="24">
        <v>9147327</v>
      </c>
      <c r="B31" s="27" t="s">
        <v>12</v>
      </c>
      <c r="C31" s="24">
        <v>9147327</v>
      </c>
      <c r="D31" s="24" t="s">
        <v>310</v>
      </c>
      <c r="E31" s="27">
        <v>1</v>
      </c>
      <c r="F31" s="27"/>
      <c r="G31" s="28">
        <v>6.1329077993040002</v>
      </c>
      <c r="H31" s="28">
        <f t="shared" si="8"/>
        <v>6.7461985792344006</v>
      </c>
      <c r="I31" s="28">
        <f t="shared" si="9"/>
        <v>6.1329077993040002</v>
      </c>
      <c r="J31" s="28">
        <f t="shared" si="2"/>
        <v>6.7461985792344006</v>
      </c>
      <c r="K31" s="8"/>
      <c r="L31" s="8"/>
      <c r="M31" s="27"/>
      <c r="N31" s="27"/>
      <c r="O31" s="27"/>
      <c r="P31" s="27"/>
      <c r="Q31" s="8" t="s">
        <v>69</v>
      </c>
      <c r="R31" s="27"/>
      <c r="S31" s="21">
        <f>IFERROR(VLOOKUP(B31,'Customer Details'!$A$7:$C$14,3,FALSE),"")</f>
        <v>0</v>
      </c>
    </row>
    <row r="32" spans="1:19" s="55" customFormat="1" ht="12" customHeight="1" x14ac:dyDescent="0.2">
      <c r="A32" s="50">
        <v>9017581</v>
      </c>
      <c r="B32" s="42" t="s">
        <v>16</v>
      </c>
      <c r="C32" s="50">
        <v>9017581</v>
      </c>
      <c r="D32" s="50" t="s">
        <v>311</v>
      </c>
      <c r="E32" s="42">
        <v>5</v>
      </c>
      <c r="F32" s="42"/>
      <c r="G32" s="51">
        <v>3.7740971072639997</v>
      </c>
      <c r="H32" s="51">
        <f t="shared" si="8"/>
        <v>4.1515068179904002</v>
      </c>
      <c r="I32" s="51">
        <f t="shared" si="9"/>
        <v>3.7740971072639997</v>
      </c>
      <c r="J32" s="51">
        <f t="shared" si="2"/>
        <v>4.1515068179904002</v>
      </c>
      <c r="K32" s="49" t="s">
        <v>69</v>
      </c>
      <c r="L32" s="49" t="s">
        <v>69</v>
      </c>
      <c r="M32" s="42"/>
      <c r="N32" s="42"/>
      <c r="O32" s="42"/>
      <c r="P32" s="42"/>
      <c r="Q32" s="42"/>
      <c r="R32" s="42"/>
      <c r="S32" s="43">
        <f>IFERROR(VLOOKUP(B32,'Customer Details'!$A$7:$C$14,3,FALSE),"")</f>
        <v>0</v>
      </c>
    </row>
    <row r="33" spans="1:19" s="55" customFormat="1" ht="12" customHeight="1" x14ac:dyDescent="0.2">
      <c r="A33" s="50">
        <v>9017582</v>
      </c>
      <c r="B33" s="42" t="s">
        <v>16</v>
      </c>
      <c r="C33" s="50">
        <v>9017582</v>
      </c>
      <c r="D33" s="50" t="s">
        <v>312</v>
      </c>
      <c r="E33" s="42">
        <v>5</v>
      </c>
      <c r="F33" s="42"/>
      <c r="G33" s="51">
        <v>2.4767512266419995</v>
      </c>
      <c r="H33" s="51">
        <f t="shared" si="8"/>
        <v>2.7244263493061998</v>
      </c>
      <c r="I33" s="51">
        <f t="shared" si="9"/>
        <v>2.4767512266419995</v>
      </c>
      <c r="J33" s="51">
        <f t="shared" si="2"/>
        <v>2.7244263493061998</v>
      </c>
      <c r="K33" s="49" t="s">
        <v>69</v>
      </c>
      <c r="L33" s="49" t="s">
        <v>69</v>
      </c>
      <c r="M33" s="42"/>
      <c r="N33" s="42"/>
      <c r="O33" s="42"/>
      <c r="P33" s="42"/>
      <c r="Q33" s="42"/>
      <c r="R33" s="42"/>
      <c r="S33" s="43">
        <f>IFERROR(VLOOKUP(B33,'Customer Details'!$A$7:$C$14,3,FALSE),"")</f>
        <v>0</v>
      </c>
    </row>
    <row r="34" spans="1:19" s="41" customFormat="1" ht="12" customHeight="1" x14ac:dyDescent="0.2">
      <c r="A34" s="24">
        <v>9132138</v>
      </c>
      <c r="B34" s="27" t="s">
        <v>12</v>
      </c>
      <c r="C34" s="24">
        <v>9132138</v>
      </c>
      <c r="D34" s="24" t="s">
        <v>313</v>
      </c>
      <c r="E34" s="27">
        <v>1</v>
      </c>
      <c r="F34" s="27" t="s">
        <v>102</v>
      </c>
      <c r="G34" s="28">
        <v>6.1329077993040002</v>
      </c>
      <c r="H34" s="28">
        <f t="shared" si="8"/>
        <v>6.7461985792344006</v>
      </c>
      <c r="I34" s="28">
        <f t="shared" si="9"/>
        <v>6.1329077993040002</v>
      </c>
      <c r="J34" s="28">
        <f t="shared" si="2"/>
        <v>6.7461985792344006</v>
      </c>
      <c r="K34" s="8" t="s">
        <v>69</v>
      </c>
      <c r="L34" s="8" t="s">
        <v>69</v>
      </c>
      <c r="M34" s="27"/>
      <c r="N34" s="27"/>
      <c r="O34" s="27"/>
      <c r="P34" s="27"/>
      <c r="Q34" s="27"/>
      <c r="R34" s="27"/>
      <c r="S34" s="21">
        <f>IFERROR(VLOOKUP(B34,'Customer Details'!$A$7:$C$14,3,FALSE),"")</f>
        <v>0</v>
      </c>
    </row>
    <row r="35" spans="1:19" s="41" customFormat="1" ht="12" customHeight="1" x14ac:dyDescent="0.2">
      <c r="A35" s="24">
        <v>9132139</v>
      </c>
      <c r="B35" s="27" t="s">
        <v>12</v>
      </c>
      <c r="C35" s="24">
        <v>9132139</v>
      </c>
      <c r="D35" s="24" t="s">
        <v>314</v>
      </c>
      <c r="E35" s="27">
        <v>1</v>
      </c>
      <c r="F35" s="27" t="s">
        <v>102</v>
      </c>
      <c r="G35" s="28">
        <v>6.1329077993040002</v>
      </c>
      <c r="H35" s="28">
        <f>G35*1.1</f>
        <v>6.7461985792344006</v>
      </c>
      <c r="I35" s="28">
        <f>IFERROR(G35*(1-S35),"")</f>
        <v>6.1329077993040002</v>
      </c>
      <c r="J35" s="28">
        <f>IFERROR(I35*1.1,"")</f>
        <v>6.7461985792344006</v>
      </c>
      <c r="K35" s="8" t="s">
        <v>69</v>
      </c>
      <c r="L35" s="8" t="s">
        <v>69</v>
      </c>
      <c r="M35" s="27"/>
      <c r="N35" s="27"/>
      <c r="O35" s="27"/>
      <c r="P35" s="27"/>
      <c r="Q35" s="27"/>
      <c r="R35" s="27"/>
      <c r="S35" s="21">
        <f>IFERROR(VLOOKUP(B35,'Customer Details'!$A$7:$C$14,3,FALSE),"")</f>
        <v>0</v>
      </c>
    </row>
    <row r="36" spans="1:19" s="41" customFormat="1" ht="12" customHeight="1" x14ac:dyDescent="0.2">
      <c r="A36" s="24">
        <v>9027837</v>
      </c>
      <c r="B36" s="27" t="s">
        <v>16</v>
      </c>
      <c r="C36" s="24">
        <v>9027837</v>
      </c>
      <c r="D36" s="24" t="s">
        <v>315</v>
      </c>
      <c r="E36" s="27">
        <v>10</v>
      </c>
      <c r="F36" s="27"/>
      <c r="G36" s="28">
        <v>2.2495714999999996</v>
      </c>
      <c r="H36" s="28">
        <f>G36*1.1</f>
        <v>2.4745286499999999</v>
      </c>
      <c r="I36" s="28">
        <f>IFERROR(G36*(1-S36),"")</f>
        <v>2.2495714999999996</v>
      </c>
      <c r="J36" s="28">
        <f>IFERROR(I36*1.1,"")</f>
        <v>2.4745286499999999</v>
      </c>
      <c r="K36" s="8" t="s">
        <v>69</v>
      </c>
      <c r="L36" s="8" t="s">
        <v>69</v>
      </c>
      <c r="M36" s="27"/>
      <c r="N36" s="27"/>
      <c r="O36" s="27"/>
      <c r="P36" s="27"/>
      <c r="Q36" s="27"/>
      <c r="R36" s="27"/>
      <c r="S36" s="21">
        <f>IFERROR(VLOOKUP(B36,'Customer Details'!$A$7:$C$14,3,FALSE),"")</f>
        <v>0</v>
      </c>
    </row>
    <row r="37" spans="1:19" s="77" customFormat="1" ht="18.75" x14ac:dyDescent="0.2">
      <c r="B37" s="78"/>
      <c r="C37" s="77" t="s">
        <v>316</v>
      </c>
      <c r="D37" s="79"/>
      <c r="E37" s="80"/>
      <c r="F37" s="80"/>
      <c r="G37" s="81"/>
      <c r="H37" s="81"/>
      <c r="I37" s="82"/>
      <c r="J37" s="81"/>
      <c r="K37" s="93"/>
      <c r="L37" s="93"/>
      <c r="M37" s="93"/>
      <c r="N37" s="93"/>
      <c r="O37" s="93"/>
      <c r="P37" s="93"/>
      <c r="Q37" s="93"/>
      <c r="R37" s="159"/>
      <c r="S37" s="94" t="str">
        <f>IFERROR(VLOOKUP(B37,'Customer Details'!$A$7:$C$14,3,FALSE),"")</f>
        <v/>
      </c>
    </row>
    <row r="38" spans="1:19" s="41" customFormat="1" ht="12" customHeight="1" x14ac:dyDescent="0.2">
      <c r="A38" s="24">
        <v>9206088</v>
      </c>
      <c r="B38" s="27" t="s">
        <v>12</v>
      </c>
      <c r="C38" s="24">
        <v>9206088</v>
      </c>
      <c r="D38" s="24" t="s">
        <v>317</v>
      </c>
      <c r="E38" s="27">
        <v>1</v>
      </c>
      <c r="F38" s="27"/>
      <c r="G38" s="28">
        <v>6.1329077993040002</v>
      </c>
      <c r="H38" s="28">
        <f t="shared" ref="H38:H78" si="10">G38*1.1</f>
        <v>6.7461985792344006</v>
      </c>
      <c r="I38" s="28">
        <f t="shared" ref="I38:I78" si="11">IFERROR(G38*(1-S38),"")</f>
        <v>6.1329077993040002</v>
      </c>
      <c r="J38" s="28">
        <f t="shared" si="2"/>
        <v>6.7461985792344006</v>
      </c>
      <c r="K38" s="8" t="s">
        <v>69</v>
      </c>
      <c r="L38" s="8"/>
      <c r="M38" s="27"/>
      <c r="N38" s="8" t="s">
        <v>69</v>
      </c>
      <c r="O38" s="27"/>
      <c r="P38" s="8" t="s">
        <v>69</v>
      </c>
      <c r="Q38" s="8" t="s">
        <v>69</v>
      </c>
      <c r="R38" s="27"/>
      <c r="S38" s="21">
        <f>IFERROR(VLOOKUP(B38,'Customer Details'!$A$7:$C$14,3,FALSE),"")</f>
        <v>0</v>
      </c>
    </row>
    <row r="39" spans="1:19" s="41" customFormat="1" ht="12" customHeight="1" x14ac:dyDescent="0.2">
      <c r="A39" s="24"/>
      <c r="B39" s="27"/>
      <c r="C39" s="24"/>
      <c r="D39" s="24" t="s">
        <v>318</v>
      </c>
      <c r="E39" s="27"/>
      <c r="F39" s="27"/>
      <c r="G39" s="28">
        <v>0</v>
      </c>
      <c r="H39" s="28">
        <f t="shared" si="10"/>
        <v>0</v>
      </c>
      <c r="I39" s="28" t="str">
        <f t="shared" si="11"/>
        <v/>
      </c>
      <c r="J39" s="28" t="str">
        <f t="shared" si="2"/>
        <v/>
      </c>
      <c r="K39" s="8"/>
      <c r="L39" s="8"/>
      <c r="M39" s="27"/>
      <c r="N39" s="8" t="s">
        <v>69</v>
      </c>
      <c r="O39" s="27"/>
      <c r="P39" s="8" t="s">
        <v>69</v>
      </c>
      <c r="Q39" s="8" t="s">
        <v>69</v>
      </c>
      <c r="R39" s="27"/>
      <c r="S39" s="21" t="str">
        <f>IFERROR(VLOOKUP(B39,'Customer Details'!$A$7:$C$14,3,FALSE),"")</f>
        <v/>
      </c>
    </row>
    <row r="40" spans="1:19" s="55" customFormat="1" ht="12" customHeight="1" x14ac:dyDescent="0.2">
      <c r="A40" s="50">
        <v>9704080</v>
      </c>
      <c r="B40" s="42" t="s">
        <v>12</v>
      </c>
      <c r="C40" s="50">
        <v>9704080</v>
      </c>
      <c r="D40" s="50" t="s">
        <v>319</v>
      </c>
      <c r="E40" s="42">
        <v>1</v>
      </c>
      <c r="F40" s="42" t="s">
        <v>102</v>
      </c>
      <c r="G40" s="51">
        <v>6.1329077993040002</v>
      </c>
      <c r="H40" s="51">
        <f t="shared" si="10"/>
        <v>6.7461985792344006</v>
      </c>
      <c r="I40" s="51">
        <f t="shared" si="11"/>
        <v>6.1329077993040002</v>
      </c>
      <c r="J40" s="51">
        <f t="shared" si="2"/>
        <v>6.7461985792344006</v>
      </c>
      <c r="K40" s="49" t="s">
        <v>69</v>
      </c>
      <c r="L40" s="49"/>
      <c r="M40" s="42"/>
      <c r="N40" s="49"/>
      <c r="O40" s="42"/>
      <c r="P40" s="49"/>
      <c r="Q40" s="49"/>
      <c r="R40" s="42"/>
      <c r="S40" s="43">
        <f>IFERROR(VLOOKUP(B40,'Customer Details'!$A$7:$C$14,3,FALSE),"")</f>
        <v>0</v>
      </c>
    </row>
    <row r="41" spans="1:19" s="55" customFormat="1" ht="12" customHeight="1" x14ac:dyDescent="0.2">
      <c r="A41" s="50"/>
      <c r="B41" s="42"/>
      <c r="C41" s="50"/>
      <c r="D41" s="50" t="s">
        <v>318</v>
      </c>
      <c r="E41" s="42"/>
      <c r="F41" s="42"/>
      <c r="G41" s="51">
        <v>0</v>
      </c>
      <c r="H41" s="51">
        <f t="shared" si="10"/>
        <v>0</v>
      </c>
      <c r="I41" s="51">
        <f t="shared" si="11"/>
        <v>0</v>
      </c>
      <c r="J41" s="51">
        <f t="shared" si="2"/>
        <v>0</v>
      </c>
      <c r="K41" s="49"/>
      <c r="L41" s="49"/>
      <c r="M41" s="42"/>
      <c r="N41" s="49"/>
      <c r="O41" s="42"/>
      <c r="P41" s="49"/>
      <c r="Q41" s="49"/>
      <c r="R41" s="42"/>
      <c r="S41" s="42"/>
    </row>
    <row r="42" spans="1:19" s="41" customFormat="1" ht="12" customHeight="1" x14ac:dyDescent="0.2">
      <c r="A42" s="24">
        <v>9018455</v>
      </c>
      <c r="B42" s="27" t="s">
        <v>12</v>
      </c>
      <c r="C42" s="24">
        <v>9018455</v>
      </c>
      <c r="D42" s="24" t="s">
        <v>320</v>
      </c>
      <c r="E42" s="27">
        <v>1</v>
      </c>
      <c r="F42" s="27" t="s">
        <v>102</v>
      </c>
      <c r="G42" s="28">
        <v>11.086410252587998</v>
      </c>
      <c r="H42" s="28">
        <f t="shared" si="10"/>
        <v>12.195051277846797</v>
      </c>
      <c r="I42" s="28">
        <f t="shared" si="11"/>
        <v>11.086410252587998</v>
      </c>
      <c r="J42" s="28">
        <f t="shared" si="2"/>
        <v>12.195051277846797</v>
      </c>
      <c r="K42" s="8" t="s">
        <v>69</v>
      </c>
      <c r="L42" s="8"/>
      <c r="M42" s="27"/>
      <c r="N42" s="27"/>
      <c r="O42" s="27"/>
      <c r="P42" s="27"/>
      <c r="Q42" s="27"/>
      <c r="R42" s="27"/>
      <c r="S42" s="21">
        <f>IFERROR(VLOOKUP(B42,'Customer Details'!$A$7:$C$14,3,FALSE),"")</f>
        <v>0</v>
      </c>
    </row>
    <row r="43" spans="1:19" s="41" customFormat="1" ht="12" customHeight="1" x14ac:dyDescent="0.2">
      <c r="A43" s="24"/>
      <c r="B43" s="27"/>
      <c r="C43" s="24"/>
      <c r="D43" s="24" t="s">
        <v>318</v>
      </c>
      <c r="E43" s="27"/>
      <c r="F43" s="27"/>
      <c r="G43" s="28">
        <v>0</v>
      </c>
      <c r="H43" s="28">
        <f t="shared" si="10"/>
        <v>0</v>
      </c>
      <c r="I43" s="28" t="str">
        <f t="shared" si="11"/>
        <v/>
      </c>
      <c r="J43" s="28"/>
      <c r="K43" s="8"/>
      <c r="L43" s="8"/>
      <c r="M43" s="27"/>
      <c r="N43" s="27"/>
      <c r="O43" s="27"/>
      <c r="P43" s="27"/>
      <c r="Q43" s="27"/>
      <c r="R43" s="27"/>
      <c r="S43" s="21" t="str">
        <f>IFERROR(VLOOKUP(B43,'Customer Details'!$A$7:$C$14,3,FALSE),"")</f>
        <v/>
      </c>
    </row>
    <row r="44" spans="1:19" s="55" customFormat="1" ht="12" customHeight="1" x14ac:dyDescent="0.2">
      <c r="A44" s="50">
        <v>9751013</v>
      </c>
      <c r="B44" s="42" t="s">
        <v>12</v>
      </c>
      <c r="C44" s="50">
        <v>9751013</v>
      </c>
      <c r="D44" s="50" t="s">
        <v>321</v>
      </c>
      <c r="E44" s="42">
        <v>1</v>
      </c>
      <c r="F44" s="42"/>
      <c r="G44" s="51">
        <v>8.6096590259459997</v>
      </c>
      <c r="H44" s="51">
        <f t="shared" si="10"/>
        <v>9.4706249285405999</v>
      </c>
      <c r="I44" s="51">
        <f t="shared" si="11"/>
        <v>8.6096590259459997</v>
      </c>
      <c r="J44" s="51">
        <f t="shared" si="2"/>
        <v>9.4706249285405999</v>
      </c>
      <c r="K44" s="49" t="s">
        <v>69</v>
      </c>
      <c r="L44" s="49"/>
      <c r="M44" s="49" t="s">
        <v>69</v>
      </c>
      <c r="N44" s="49" t="s">
        <v>69</v>
      </c>
      <c r="O44" s="42"/>
      <c r="P44" s="49" t="s">
        <v>69</v>
      </c>
      <c r="Q44" s="42"/>
      <c r="R44" s="42"/>
      <c r="S44" s="43">
        <f>IFERROR(VLOOKUP(B44,'Customer Details'!$A$7:$C$14,3,FALSE),"")</f>
        <v>0</v>
      </c>
    </row>
    <row r="45" spans="1:19" s="55" customFormat="1" ht="12" customHeight="1" x14ac:dyDescent="0.2">
      <c r="A45" s="50">
        <v>9707029</v>
      </c>
      <c r="B45" s="42" t="s">
        <v>12</v>
      </c>
      <c r="C45" s="50">
        <v>9707029</v>
      </c>
      <c r="D45" s="50" t="s">
        <v>322</v>
      </c>
      <c r="E45" s="42">
        <v>1</v>
      </c>
      <c r="F45" s="42"/>
      <c r="G45" s="51">
        <v>6.1329077993040002</v>
      </c>
      <c r="H45" s="51">
        <f t="shared" si="10"/>
        <v>6.7461985792344006</v>
      </c>
      <c r="I45" s="51">
        <f t="shared" si="11"/>
        <v>6.1329077993040002</v>
      </c>
      <c r="J45" s="51">
        <f t="shared" si="2"/>
        <v>6.7461985792344006</v>
      </c>
      <c r="K45" s="49" t="s">
        <v>69</v>
      </c>
      <c r="L45" s="49"/>
      <c r="M45" s="49" t="s">
        <v>69</v>
      </c>
      <c r="N45" s="49" t="s">
        <v>69</v>
      </c>
      <c r="O45" s="42"/>
      <c r="P45" s="49" t="s">
        <v>69</v>
      </c>
      <c r="Q45" s="42"/>
      <c r="R45" s="42"/>
      <c r="S45" s="43">
        <f>IFERROR(VLOOKUP(B45,'Customer Details'!$A$7:$C$14,3,FALSE),"")</f>
        <v>0</v>
      </c>
    </row>
    <row r="46" spans="1:19" s="41" customFormat="1" ht="12" customHeight="1" x14ac:dyDescent="0.2">
      <c r="A46" s="24">
        <v>9751001</v>
      </c>
      <c r="B46" s="27" t="s">
        <v>12</v>
      </c>
      <c r="C46" s="24">
        <v>9751001</v>
      </c>
      <c r="D46" s="24" t="s">
        <v>323</v>
      </c>
      <c r="E46" s="27">
        <v>1</v>
      </c>
      <c r="F46" s="27"/>
      <c r="G46" s="28">
        <v>8.6096590259459997</v>
      </c>
      <c r="H46" s="28">
        <f t="shared" si="10"/>
        <v>9.4706249285405999</v>
      </c>
      <c r="I46" s="28">
        <f t="shared" si="11"/>
        <v>8.6096590259459997</v>
      </c>
      <c r="J46" s="28">
        <f t="shared" si="2"/>
        <v>9.4706249285405999</v>
      </c>
      <c r="K46" s="8"/>
      <c r="L46" s="8"/>
      <c r="M46" s="8"/>
      <c r="N46" s="8"/>
      <c r="O46" s="27"/>
      <c r="P46" s="27"/>
      <c r="Q46" s="8" t="s">
        <v>69</v>
      </c>
      <c r="R46" s="27"/>
      <c r="S46" s="21">
        <f>IFERROR(VLOOKUP(B46,'Customer Details'!$A$7:$C$14,3,FALSE),"")</f>
        <v>0</v>
      </c>
    </row>
    <row r="47" spans="1:19" s="41" customFormat="1" ht="12" customHeight="1" x14ac:dyDescent="0.2">
      <c r="A47" s="24">
        <v>9707025</v>
      </c>
      <c r="B47" s="27" t="s">
        <v>12</v>
      </c>
      <c r="C47" s="24">
        <v>9707025</v>
      </c>
      <c r="D47" s="24" t="s">
        <v>324</v>
      </c>
      <c r="E47" s="27">
        <v>1</v>
      </c>
      <c r="F47" s="27"/>
      <c r="G47" s="28">
        <v>6.1329077993040002</v>
      </c>
      <c r="H47" s="28">
        <f t="shared" si="10"/>
        <v>6.7461985792344006</v>
      </c>
      <c r="I47" s="28">
        <f t="shared" si="11"/>
        <v>6.1329077993040002</v>
      </c>
      <c r="J47" s="28">
        <f t="shared" si="2"/>
        <v>6.7461985792344006</v>
      </c>
      <c r="K47" s="8"/>
      <c r="L47" s="8"/>
      <c r="M47" s="8"/>
      <c r="N47" s="8"/>
      <c r="O47" s="27"/>
      <c r="P47" s="27"/>
      <c r="Q47" s="8" t="s">
        <v>69</v>
      </c>
      <c r="R47" s="27"/>
      <c r="S47" s="21">
        <f>IFERROR(VLOOKUP(B47,'Customer Details'!$A$7:$C$14,3,FALSE),"")</f>
        <v>0</v>
      </c>
    </row>
    <row r="48" spans="1:19" s="55" customFormat="1" ht="12" customHeight="1" x14ac:dyDescent="0.2">
      <c r="A48" s="50">
        <v>9751006</v>
      </c>
      <c r="B48" s="42" t="s">
        <v>12</v>
      </c>
      <c r="C48" s="50">
        <v>9751006</v>
      </c>
      <c r="D48" s="50" t="s">
        <v>325</v>
      </c>
      <c r="E48" s="42">
        <v>1</v>
      </c>
      <c r="F48" s="42"/>
      <c r="G48" s="51">
        <v>8.6096590259459997</v>
      </c>
      <c r="H48" s="51">
        <f t="shared" si="10"/>
        <v>9.4706249285405999</v>
      </c>
      <c r="I48" s="51">
        <f t="shared" si="11"/>
        <v>8.6096590259459997</v>
      </c>
      <c r="J48" s="51">
        <f t="shared" si="2"/>
        <v>9.4706249285405999</v>
      </c>
      <c r="K48" s="49" t="s">
        <v>69</v>
      </c>
      <c r="L48" s="49"/>
      <c r="M48" s="42"/>
      <c r="N48" s="49" t="s">
        <v>69</v>
      </c>
      <c r="O48" s="42"/>
      <c r="P48" s="42"/>
      <c r="Q48" s="42"/>
      <c r="R48" s="42"/>
      <c r="S48" s="43">
        <f>IFERROR(VLOOKUP(B48,'Customer Details'!$A$7:$C$14,3,FALSE),"")</f>
        <v>0</v>
      </c>
    </row>
    <row r="49" spans="1:19" s="55" customFormat="1" ht="12" customHeight="1" x14ac:dyDescent="0.2">
      <c r="A49" s="50">
        <v>9707029</v>
      </c>
      <c r="B49" s="42" t="s">
        <v>12</v>
      </c>
      <c r="C49" s="50">
        <v>9707029</v>
      </c>
      <c r="D49" s="50" t="s">
        <v>326</v>
      </c>
      <c r="E49" s="42">
        <v>1</v>
      </c>
      <c r="F49" s="42"/>
      <c r="G49" s="51">
        <v>6.1329077993040002</v>
      </c>
      <c r="H49" s="51">
        <f t="shared" si="10"/>
        <v>6.7461985792344006</v>
      </c>
      <c r="I49" s="51">
        <f t="shared" si="11"/>
        <v>6.1329077993040002</v>
      </c>
      <c r="J49" s="51">
        <f t="shared" si="2"/>
        <v>6.7461985792344006</v>
      </c>
      <c r="K49" s="49" t="s">
        <v>69</v>
      </c>
      <c r="L49" s="49"/>
      <c r="M49" s="42"/>
      <c r="N49" s="49" t="s">
        <v>69</v>
      </c>
      <c r="O49" s="42"/>
      <c r="P49" s="42"/>
      <c r="Q49" s="42"/>
      <c r="R49" s="42"/>
      <c r="S49" s="43">
        <f>IFERROR(VLOOKUP(B49,'Customer Details'!$A$7:$C$14,3,FALSE),"")</f>
        <v>0</v>
      </c>
    </row>
    <row r="50" spans="1:19" s="41" customFormat="1" ht="12" customHeight="1" x14ac:dyDescent="0.2">
      <c r="A50" s="24">
        <v>9206019</v>
      </c>
      <c r="B50" s="27" t="s">
        <v>12</v>
      </c>
      <c r="C50" s="24">
        <v>9206019</v>
      </c>
      <c r="D50" s="24" t="s">
        <v>327</v>
      </c>
      <c r="E50" s="27">
        <v>1</v>
      </c>
      <c r="F50" s="27" t="s">
        <v>102</v>
      </c>
      <c r="G50" s="28">
        <v>8.6096590259459997</v>
      </c>
      <c r="H50" s="28">
        <f t="shared" si="10"/>
        <v>9.4706249285405999</v>
      </c>
      <c r="I50" s="28">
        <f t="shared" si="11"/>
        <v>8.6096590259459997</v>
      </c>
      <c r="J50" s="28">
        <f t="shared" si="2"/>
        <v>9.4706249285405999</v>
      </c>
      <c r="K50" s="8" t="s">
        <v>69</v>
      </c>
      <c r="L50" s="8"/>
      <c r="M50" s="27"/>
      <c r="N50" s="8" t="s">
        <v>69</v>
      </c>
      <c r="O50" s="27"/>
      <c r="P50" s="8" t="s">
        <v>69</v>
      </c>
      <c r="Q50" s="27"/>
      <c r="R50" s="27"/>
      <c r="S50" s="21">
        <f>IFERROR(VLOOKUP(B50,'Customer Details'!$A$7:$C$14,3,FALSE),"")</f>
        <v>0</v>
      </c>
    </row>
    <row r="51" spans="1:19" s="41" customFormat="1" ht="12" customHeight="1" x14ac:dyDescent="0.2">
      <c r="A51" s="24">
        <v>9707026</v>
      </c>
      <c r="B51" s="27" t="s">
        <v>12</v>
      </c>
      <c r="C51" s="24">
        <v>9707026</v>
      </c>
      <c r="D51" s="24" t="s">
        <v>328</v>
      </c>
      <c r="E51" s="27">
        <v>1</v>
      </c>
      <c r="F51" s="27"/>
      <c r="G51" s="28">
        <v>6.1329077993040002</v>
      </c>
      <c r="H51" s="28">
        <f t="shared" si="10"/>
        <v>6.7461985792344006</v>
      </c>
      <c r="I51" s="28">
        <f t="shared" si="11"/>
        <v>6.1329077993040002</v>
      </c>
      <c r="J51" s="28">
        <f t="shared" si="2"/>
        <v>6.7461985792344006</v>
      </c>
      <c r="K51" s="8" t="s">
        <v>69</v>
      </c>
      <c r="L51" s="8"/>
      <c r="M51" s="27"/>
      <c r="N51" s="8" t="s">
        <v>69</v>
      </c>
      <c r="O51" s="27"/>
      <c r="P51" s="8" t="s">
        <v>69</v>
      </c>
      <c r="Q51" s="8" t="s">
        <v>69</v>
      </c>
      <c r="R51" s="27"/>
      <c r="S51" s="21">
        <f>IFERROR(VLOOKUP(B51,'Customer Details'!$A$7:$C$14,3,FALSE),"")</f>
        <v>0</v>
      </c>
    </row>
    <row r="52" spans="1:19" s="55" customFormat="1" ht="12" customHeight="1" x14ac:dyDescent="0.2">
      <c r="A52" s="50">
        <v>9751002</v>
      </c>
      <c r="B52" s="42" t="s">
        <v>12</v>
      </c>
      <c r="C52" s="50">
        <v>9751002</v>
      </c>
      <c r="D52" s="50" t="s">
        <v>329</v>
      </c>
      <c r="E52" s="42">
        <v>1</v>
      </c>
      <c r="F52" s="42"/>
      <c r="G52" s="51">
        <v>8.6096590259459997</v>
      </c>
      <c r="H52" s="51">
        <f t="shared" si="10"/>
        <v>9.4706249285405999</v>
      </c>
      <c r="I52" s="51">
        <f t="shared" si="11"/>
        <v>8.6096590259459997</v>
      </c>
      <c r="J52" s="51">
        <f t="shared" si="2"/>
        <v>9.4706249285405999</v>
      </c>
      <c r="K52" s="49" t="s">
        <v>69</v>
      </c>
      <c r="L52" s="49"/>
      <c r="M52" s="42"/>
      <c r="N52" s="49" t="s">
        <v>69</v>
      </c>
      <c r="O52" s="42"/>
      <c r="P52" s="42"/>
      <c r="Q52" s="42"/>
      <c r="R52" s="42"/>
      <c r="S52" s="43">
        <f>IFERROR(VLOOKUP(B52,'Customer Details'!$A$7:$C$14,3,FALSE),"")</f>
        <v>0</v>
      </c>
    </row>
    <row r="53" spans="1:19" s="55" customFormat="1" ht="12" customHeight="1" x14ac:dyDescent="0.2">
      <c r="A53" s="50">
        <v>9707030</v>
      </c>
      <c r="B53" s="42" t="s">
        <v>12</v>
      </c>
      <c r="C53" s="50">
        <v>9707030</v>
      </c>
      <c r="D53" s="50" t="s">
        <v>330</v>
      </c>
      <c r="E53" s="42">
        <v>1</v>
      </c>
      <c r="F53" s="42"/>
      <c r="G53" s="51">
        <v>6.1329077993040002</v>
      </c>
      <c r="H53" s="51">
        <f t="shared" si="10"/>
        <v>6.7461985792344006</v>
      </c>
      <c r="I53" s="51">
        <f t="shared" si="11"/>
        <v>6.1329077993040002</v>
      </c>
      <c r="J53" s="51">
        <f t="shared" si="2"/>
        <v>6.7461985792344006</v>
      </c>
      <c r="K53" s="49" t="s">
        <v>69</v>
      </c>
      <c r="L53" s="49"/>
      <c r="M53" s="42"/>
      <c r="N53" s="49" t="s">
        <v>69</v>
      </c>
      <c r="O53" s="42"/>
      <c r="P53" s="42"/>
      <c r="Q53" s="42"/>
      <c r="R53" s="42"/>
      <c r="S53" s="43">
        <f>IFERROR(VLOOKUP(B53,'Customer Details'!$A$7:$C$14,3,FALSE),"")</f>
        <v>0</v>
      </c>
    </row>
    <row r="54" spans="1:19" s="41" customFormat="1" ht="12" customHeight="1" x14ac:dyDescent="0.2">
      <c r="A54" s="24">
        <v>9751013</v>
      </c>
      <c r="B54" s="27" t="s">
        <v>12</v>
      </c>
      <c r="C54" s="24">
        <v>9751013</v>
      </c>
      <c r="D54" s="24" t="s">
        <v>331</v>
      </c>
      <c r="E54" s="27">
        <v>1</v>
      </c>
      <c r="F54" s="27"/>
      <c r="G54" s="28">
        <v>8.6096590259459997</v>
      </c>
      <c r="H54" s="28">
        <f t="shared" si="10"/>
        <v>9.4706249285405999</v>
      </c>
      <c r="I54" s="28">
        <f t="shared" si="11"/>
        <v>8.6096590259459997</v>
      </c>
      <c r="J54" s="28">
        <f t="shared" si="2"/>
        <v>9.4706249285405999</v>
      </c>
      <c r="K54" s="8"/>
      <c r="L54" s="8"/>
      <c r="M54" s="8" t="s">
        <v>69</v>
      </c>
      <c r="N54" s="8" t="s">
        <v>69</v>
      </c>
      <c r="O54" s="27"/>
      <c r="P54" s="8" t="s">
        <v>69</v>
      </c>
      <c r="Q54" s="8" t="s">
        <v>69</v>
      </c>
      <c r="R54" s="27"/>
      <c r="S54" s="21">
        <f>IFERROR(VLOOKUP(B54,'Customer Details'!$A$7:$C$14,3,FALSE),"")</f>
        <v>0</v>
      </c>
    </row>
    <row r="55" spans="1:19" s="41" customFormat="1" ht="12" customHeight="1" x14ac:dyDescent="0.2">
      <c r="A55" s="24">
        <v>9707033</v>
      </c>
      <c r="B55" s="27" t="s">
        <v>12</v>
      </c>
      <c r="C55" s="24">
        <v>9707033</v>
      </c>
      <c r="D55" s="24" t="s">
        <v>332</v>
      </c>
      <c r="E55" s="27">
        <v>1</v>
      </c>
      <c r="F55" s="27"/>
      <c r="G55" s="28">
        <v>6.1329077993040002</v>
      </c>
      <c r="H55" s="28">
        <f t="shared" si="10"/>
        <v>6.7461985792344006</v>
      </c>
      <c r="I55" s="28">
        <f t="shared" si="11"/>
        <v>6.1329077993040002</v>
      </c>
      <c r="J55" s="28">
        <f t="shared" si="2"/>
        <v>6.7461985792344006</v>
      </c>
      <c r="K55" s="8"/>
      <c r="L55" s="8"/>
      <c r="M55" s="8" t="s">
        <v>69</v>
      </c>
      <c r="N55" s="8" t="s">
        <v>69</v>
      </c>
      <c r="O55" s="27"/>
      <c r="P55" s="8" t="s">
        <v>69</v>
      </c>
      <c r="Q55" s="8" t="s">
        <v>69</v>
      </c>
      <c r="R55" s="27"/>
      <c r="S55" s="21">
        <f>IFERROR(VLOOKUP(B55,'Customer Details'!$A$7:$C$14,3,FALSE),"")</f>
        <v>0</v>
      </c>
    </row>
    <row r="56" spans="1:19" s="41" customFormat="1" ht="12" customHeight="1" x14ac:dyDescent="0.2">
      <c r="A56" s="24">
        <v>9751002</v>
      </c>
      <c r="B56" s="27" t="s">
        <v>12</v>
      </c>
      <c r="C56" s="24">
        <v>9751002</v>
      </c>
      <c r="D56" s="24" t="s">
        <v>333</v>
      </c>
      <c r="E56" s="27">
        <v>1</v>
      </c>
      <c r="F56" s="27"/>
      <c r="G56" s="28">
        <v>8.6096590259459997</v>
      </c>
      <c r="H56" s="28">
        <f t="shared" si="10"/>
        <v>9.4706249285405999</v>
      </c>
      <c r="I56" s="28">
        <f t="shared" si="11"/>
        <v>8.6096590259459997</v>
      </c>
      <c r="J56" s="28">
        <f t="shared" si="2"/>
        <v>9.4706249285405999</v>
      </c>
      <c r="K56" s="8"/>
      <c r="L56" s="8"/>
      <c r="M56" s="8" t="s">
        <v>69</v>
      </c>
      <c r="N56" s="8" t="s">
        <v>69</v>
      </c>
      <c r="O56" s="27"/>
      <c r="P56" s="8" t="s">
        <v>69</v>
      </c>
      <c r="Q56" s="27"/>
      <c r="R56" s="27"/>
      <c r="S56" s="21">
        <f>IFERROR(VLOOKUP(B56,'Customer Details'!$A$7:$C$14,3,FALSE),"")</f>
        <v>0</v>
      </c>
    </row>
    <row r="57" spans="1:19" s="41" customFormat="1" ht="12" customHeight="1" x14ac:dyDescent="0.2">
      <c r="A57" s="24">
        <v>9707030</v>
      </c>
      <c r="B57" s="27" t="s">
        <v>12</v>
      </c>
      <c r="C57" s="24">
        <v>9707030</v>
      </c>
      <c r="D57" s="24" t="s">
        <v>334</v>
      </c>
      <c r="E57" s="27">
        <v>1</v>
      </c>
      <c r="F57" s="27"/>
      <c r="G57" s="28">
        <v>6.1329077993040002</v>
      </c>
      <c r="H57" s="28">
        <f t="shared" si="10"/>
        <v>6.7461985792344006</v>
      </c>
      <c r="I57" s="28">
        <f t="shared" si="11"/>
        <v>6.1329077993040002</v>
      </c>
      <c r="J57" s="28">
        <f t="shared" si="2"/>
        <v>6.7461985792344006</v>
      </c>
      <c r="K57" s="8"/>
      <c r="L57" s="8"/>
      <c r="M57" s="8" t="s">
        <v>69</v>
      </c>
      <c r="N57" s="8" t="s">
        <v>69</v>
      </c>
      <c r="O57" s="27"/>
      <c r="P57" s="8" t="s">
        <v>69</v>
      </c>
      <c r="Q57" s="27"/>
      <c r="R57" s="27"/>
      <c r="S57" s="21">
        <f>IFERROR(VLOOKUP(B57,'Customer Details'!$A$7:$C$14,3,FALSE),"")</f>
        <v>0</v>
      </c>
    </row>
    <row r="58" spans="1:19" s="55" customFormat="1" ht="12" customHeight="1" x14ac:dyDescent="0.2">
      <c r="A58" s="50">
        <v>9751002</v>
      </c>
      <c r="B58" s="42" t="s">
        <v>12</v>
      </c>
      <c r="C58" s="50">
        <v>9751002</v>
      </c>
      <c r="D58" s="50" t="s">
        <v>335</v>
      </c>
      <c r="E58" s="42">
        <v>1</v>
      </c>
      <c r="F58" s="42"/>
      <c r="G58" s="51">
        <v>8.6096590259459997</v>
      </c>
      <c r="H58" s="51">
        <f t="shared" si="10"/>
        <v>9.4706249285405999</v>
      </c>
      <c r="I58" s="51">
        <f t="shared" si="11"/>
        <v>8.6096590259459997</v>
      </c>
      <c r="J58" s="51">
        <f t="shared" si="2"/>
        <v>9.4706249285405999</v>
      </c>
      <c r="K58" s="49"/>
      <c r="L58" s="49"/>
      <c r="M58" s="49" t="s">
        <v>69</v>
      </c>
      <c r="N58" s="42"/>
      <c r="O58" s="42"/>
      <c r="P58" s="49" t="s">
        <v>69</v>
      </c>
      <c r="Q58" s="42"/>
      <c r="R58" s="42"/>
      <c r="S58" s="43">
        <f>IFERROR(VLOOKUP(B58,'Customer Details'!$A$7:$C$14,3,FALSE),"")</f>
        <v>0</v>
      </c>
    </row>
    <row r="59" spans="1:19" s="55" customFormat="1" ht="12" customHeight="1" x14ac:dyDescent="0.2">
      <c r="A59" s="50">
        <v>9707030</v>
      </c>
      <c r="B59" s="42" t="s">
        <v>12</v>
      </c>
      <c r="C59" s="50">
        <v>9707030</v>
      </c>
      <c r="D59" s="50" t="s">
        <v>336</v>
      </c>
      <c r="E59" s="42">
        <v>1</v>
      </c>
      <c r="F59" s="42"/>
      <c r="G59" s="51">
        <v>6.1329077993040002</v>
      </c>
      <c r="H59" s="51">
        <f t="shared" si="10"/>
        <v>6.7461985792344006</v>
      </c>
      <c r="I59" s="51">
        <f t="shared" si="11"/>
        <v>6.1329077993040002</v>
      </c>
      <c r="J59" s="51">
        <f t="shared" si="2"/>
        <v>6.7461985792344006</v>
      </c>
      <c r="K59" s="49"/>
      <c r="L59" s="49"/>
      <c r="M59" s="49" t="s">
        <v>69</v>
      </c>
      <c r="N59" s="42"/>
      <c r="O59" s="42"/>
      <c r="P59" s="49" t="s">
        <v>69</v>
      </c>
      <c r="Q59" s="42"/>
      <c r="R59" s="42"/>
      <c r="S59" s="43">
        <f>IFERROR(VLOOKUP(B59,'Customer Details'!$A$7:$C$14,3,FALSE),"")</f>
        <v>0</v>
      </c>
    </row>
    <row r="60" spans="1:19" s="41" customFormat="1" ht="12" customHeight="1" x14ac:dyDescent="0.2">
      <c r="A60" s="24">
        <v>9751002</v>
      </c>
      <c r="B60" s="27" t="s">
        <v>12</v>
      </c>
      <c r="C60" s="24">
        <v>9751002</v>
      </c>
      <c r="D60" s="24" t="s">
        <v>337</v>
      </c>
      <c r="E60" s="27">
        <v>1</v>
      </c>
      <c r="F60" s="27"/>
      <c r="G60" s="28">
        <v>8.6096590259459997</v>
      </c>
      <c r="H60" s="28">
        <f t="shared" si="10"/>
        <v>9.4706249285405999</v>
      </c>
      <c r="I60" s="28">
        <f t="shared" si="11"/>
        <v>8.6096590259459997</v>
      </c>
      <c r="J60" s="28">
        <f t="shared" si="2"/>
        <v>9.4706249285405999</v>
      </c>
      <c r="K60" s="8"/>
      <c r="L60" s="8"/>
      <c r="M60" s="8" t="s">
        <v>69</v>
      </c>
      <c r="N60" s="27"/>
      <c r="O60" s="27"/>
      <c r="P60" s="8" t="s">
        <v>69</v>
      </c>
      <c r="Q60" s="27"/>
      <c r="R60" s="27"/>
      <c r="S60" s="21">
        <f>IFERROR(VLOOKUP(B60,'Customer Details'!$A$7:$C$14,3,FALSE),"")</f>
        <v>0</v>
      </c>
    </row>
    <row r="61" spans="1:19" s="41" customFormat="1" ht="12" customHeight="1" x14ac:dyDescent="0.2">
      <c r="A61" s="24">
        <v>9701047</v>
      </c>
      <c r="B61" s="27" t="s">
        <v>12</v>
      </c>
      <c r="C61" s="24">
        <v>9701047</v>
      </c>
      <c r="D61" s="24" t="s">
        <v>338</v>
      </c>
      <c r="E61" s="27">
        <v>1</v>
      </c>
      <c r="F61" s="27"/>
      <c r="G61" s="28">
        <v>6.1329077993040002</v>
      </c>
      <c r="H61" s="28">
        <f t="shared" si="10"/>
        <v>6.7461985792344006</v>
      </c>
      <c r="I61" s="28">
        <f t="shared" si="11"/>
        <v>6.1329077993040002</v>
      </c>
      <c r="J61" s="28">
        <f t="shared" si="2"/>
        <v>6.7461985792344006</v>
      </c>
      <c r="K61" s="8"/>
      <c r="L61" s="8"/>
      <c r="M61" s="8" t="s">
        <v>69</v>
      </c>
      <c r="N61" s="27"/>
      <c r="O61" s="27"/>
      <c r="P61" s="8" t="s">
        <v>69</v>
      </c>
      <c r="Q61" s="27"/>
      <c r="R61" s="27"/>
      <c r="S61" s="21">
        <f>IFERROR(VLOOKUP(B61,'Customer Details'!$A$7:$C$14,3,FALSE),"")</f>
        <v>0</v>
      </c>
    </row>
    <row r="62" spans="1:19" s="55" customFormat="1" ht="12" customHeight="1" x14ac:dyDescent="0.2">
      <c r="A62" s="50">
        <v>9751005</v>
      </c>
      <c r="B62" s="42" t="s">
        <v>12</v>
      </c>
      <c r="C62" s="50">
        <v>9751005</v>
      </c>
      <c r="D62" s="50" t="s">
        <v>339</v>
      </c>
      <c r="E62" s="42">
        <v>1</v>
      </c>
      <c r="F62" s="42"/>
      <c r="G62" s="51">
        <v>8.6096590259459997</v>
      </c>
      <c r="H62" s="51">
        <f t="shared" si="10"/>
        <v>9.4706249285405999</v>
      </c>
      <c r="I62" s="51">
        <f t="shared" si="11"/>
        <v>8.6096590259459997</v>
      </c>
      <c r="J62" s="51">
        <f t="shared" si="2"/>
        <v>9.4706249285405999</v>
      </c>
      <c r="K62" s="49"/>
      <c r="L62" s="49"/>
      <c r="M62" s="49" t="s">
        <v>69</v>
      </c>
      <c r="N62" s="49" t="s">
        <v>69</v>
      </c>
      <c r="O62" s="42"/>
      <c r="P62" s="49" t="s">
        <v>69</v>
      </c>
      <c r="Q62" s="42"/>
      <c r="R62" s="42"/>
      <c r="S62" s="43">
        <f>IFERROR(VLOOKUP(B62,'Customer Details'!$A$7:$C$14,3,FALSE),"")</f>
        <v>0</v>
      </c>
    </row>
    <row r="63" spans="1:19" s="55" customFormat="1" ht="12" customHeight="1" x14ac:dyDescent="0.2">
      <c r="A63" s="50">
        <v>9707034</v>
      </c>
      <c r="B63" s="42" t="s">
        <v>12</v>
      </c>
      <c r="C63" s="50">
        <v>9707034</v>
      </c>
      <c r="D63" s="50" t="s">
        <v>340</v>
      </c>
      <c r="E63" s="42">
        <v>1</v>
      </c>
      <c r="F63" s="42"/>
      <c r="G63" s="51">
        <v>6.1329077993040002</v>
      </c>
      <c r="H63" s="51">
        <f t="shared" si="10"/>
        <v>6.7461985792344006</v>
      </c>
      <c r="I63" s="51">
        <f t="shared" si="11"/>
        <v>6.1329077993040002</v>
      </c>
      <c r="J63" s="51">
        <f t="shared" si="2"/>
        <v>6.7461985792344006</v>
      </c>
      <c r="K63" s="49"/>
      <c r="L63" s="49"/>
      <c r="M63" s="49" t="s">
        <v>69</v>
      </c>
      <c r="N63" s="49" t="s">
        <v>69</v>
      </c>
      <c r="O63" s="42"/>
      <c r="P63" s="49" t="s">
        <v>69</v>
      </c>
      <c r="Q63" s="42"/>
      <c r="R63" s="42"/>
      <c r="S63" s="43">
        <f>IFERROR(VLOOKUP(B63,'Customer Details'!$A$7:$C$14,3,FALSE),"")</f>
        <v>0</v>
      </c>
    </row>
    <row r="64" spans="1:19" s="41" customFormat="1" ht="12" customHeight="1" x14ac:dyDescent="0.2">
      <c r="A64" s="24">
        <v>9751005</v>
      </c>
      <c r="B64" s="27" t="s">
        <v>12</v>
      </c>
      <c r="C64" s="24">
        <v>9751005</v>
      </c>
      <c r="D64" s="24" t="s">
        <v>341</v>
      </c>
      <c r="E64" s="27">
        <v>1</v>
      </c>
      <c r="F64" s="27"/>
      <c r="G64" s="28">
        <v>8.6096590259459997</v>
      </c>
      <c r="H64" s="28">
        <f t="shared" si="10"/>
        <v>9.4706249285405999</v>
      </c>
      <c r="I64" s="28">
        <f t="shared" si="11"/>
        <v>8.6096590259459997</v>
      </c>
      <c r="J64" s="28">
        <f t="shared" si="2"/>
        <v>9.4706249285405999</v>
      </c>
      <c r="K64" s="8"/>
      <c r="L64" s="8"/>
      <c r="M64" s="8" t="s">
        <v>69</v>
      </c>
      <c r="N64" s="8" t="s">
        <v>69</v>
      </c>
      <c r="O64" s="27"/>
      <c r="P64" s="8" t="s">
        <v>69</v>
      </c>
      <c r="Q64" s="27"/>
      <c r="R64" s="27"/>
      <c r="S64" s="21">
        <f>IFERROR(VLOOKUP(B64,'Customer Details'!$A$7:$C$14,3,FALSE),"")</f>
        <v>0</v>
      </c>
    </row>
    <row r="65" spans="1:19" s="41" customFormat="1" ht="12" customHeight="1" x14ac:dyDescent="0.2">
      <c r="A65" s="24">
        <v>9128424</v>
      </c>
      <c r="B65" s="27" t="s">
        <v>12</v>
      </c>
      <c r="C65" s="24">
        <v>9128424</v>
      </c>
      <c r="D65" s="24" t="s">
        <v>342</v>
      </c>
      <c r="E65" s="27">
        <v>1</v>
      </c>
      <c r="F65" s="27"/>
      <c r="G65" s="28">
        <v>6.1329077993040002</v>
      </c>
      <c r="H65" s="28">
        <f t="shared" si="10"/>
        <v>6.7461985792344006</v>
      </c>
      <c r="I65" s="28">
        <f t="shared" si="11"/>
        <v>6.1329077993040002</v>
      </c>
      <c r="J65" s="28">
        <f t="shared" si="2"/>
        <v>6.7461985792344006</v>
      </c>
      <c r="K65" s="8"/>
      <c r="L65" s="8"/>
      <c r="M65" s="8" t="s">
        <v>69</v>
      </c>
      <c r="N65" s="8" t="s">
        <v>69</v>
      </c>
      <c r="O65" s="27"/>
      <c r="P65" s="8" t="s">
        <v>69</v>
      </c>
      <c r="Q65" s="27"/>
      <c r="R65" s="27"/>
      <c r="S65" s="21">
        <f>IFERROR(VLOOKUP(B65,'Customer Details'!$A$7:$C$14,3,FALSE),"")</f>
        <v>0</v>
      </c>
    </row>
    <row r="66" spans="1:19" s="55" customFormat="1" ht="12" customHeight="1" x14ac:dyDescent="0.2">
      <c r="A66" s="50">
        <v>9410303</v>
      </c>
      <c r="B66" s="42" t="s">
        <v>12</v>
      </c>
      <c r="C66" s="50">
        <v>9410303</v>
      </c>
      <c r="D66" s="50" t="s">
        <v>343</v>
      </c>
      <c r="E66" s="42">
        <v>1</v>
      </c>
      <c r="F66" s="42" t="s">
        <v>102</v>
      </c>
      <c r="G66" s="51">
        <v>8.6096590259459997</v>
      </c>
      <c r="H66" s="51">
        <f t="shared" si="10"/>
        <v>9.4706249285405999</v>
      </c>
      <c r="I66" s="51">
        <f t="shared" si="11"/>
        <v>8.6096590259459997</v>
      </c>
      <c r="J66" s="51">
        <f t="shared" si="2"/>
        <v>9.4706249285405999</v>
      </c>
      <c r="K66" s="49"/>
      <c r="L66" s="49"/>
      <c r="M66" s="49" t="s">
        <v>69</v>
      </c>
      <c r="N66" s="49" t="s">
        <v>69</v>
      </c>
      <c r="O66" s="42"/>
      <c r="P66" s="49" t="s">
        <v>69</v>
      </c>
      <c r="Q66" s="42"/>
      <c r="R66" s="42"/>
      <c r="S66" s="43">
        <f>IFERROR(VLOOKUP(B66,'Customer Details'!$A$7:$C$14,3,FALSE),"")</f>
        <v>0</v>
      </c>
    </row>
    <row r="67" spans="1:19" s="55" customFormat="1" ht="12" customHeight="1" x14ac:dyDescent="0.2">
      <c r="A67" s="50">
        <v>9128429</v>
      </c>
      <c r="B67" s="42" t="s">
        <v>12</v>
      </c>
      <c r="C67" s="50">
        <v>9128429</v>
      </c>
      <c r="D67" s="50" t="s">
        <v>344</v>
      </c>
      <c r="E67" s="42">
        <v>1</v>
      </c>
      <c r="F67" s="42" t="s">
        <v>102</v>
      </c>
      <c r="G67" s="51">
        <v>6.1329077993040002</v>
      </c>
      <c r="H67" s="51">
        <f t="shared" si="10"/>
        <v>6.7461985792344006</v>
      </c>
      <c r="I67" s="51">
        <f t="shared" si="11"/>
        <v>6.1329077993040002</v>
      </c>
      <c r="J67" s="51">
        <f t="shared" si="2"/>
        <v>6.7461985792344006</v>
      </c>
      <c r="K67" s="49"/>
      <c r="L67" s="49"/>
      <c r="M67" s="49" t="s">
        <v>69</v>
      </c>
      <c r="N67" s="49" t="s">
        <v>69</v>
      </c>
      <c r="O67" s="42"/>
      <c r="P67" s="49" t="s">
        <v>69</v>
      </c>
      <c r="Q67" s="42"/>
      <c r="R67" s="42"/>
      <c r="S67" s="43">
        <f>IFERROR(VLOOKUP(B67,'Customer Details'!$A$7:$C$14,3,FALSE),"")</f>
        <v>0</v>
      </c>
    </row>
    <row r="68" spans="1:19" s="41" customFormat="1" ht="12" customHeight="1" x14ac:dyDescent="0.2">
      <c r="A68" s="24">
        <v>9761011</v>
      </c>
      <c r="B68" s="27" t="s">
        <v>12</v>
      </c>
      <c r="C68" s="24">
        <v>9761011</v>
      </c>
      <c r="D68" s="24" t="s">
        <v>345</v>
      </c>
      <c r="E68" s="27">
        <v>1</v>
      </c>
      <c r="F68" s="27" t="s">
        <v>102</v>
      </c>
      <c r="G68" s="28">
        <v>13.445220944628</v>
      </c>
      <c r="H68" s="28">
        <f t="shared" si="10"/>
        <v>14.789743039090801</v>
      </c>
      <c r="I68" s="28">
        <f t="shared" si="11"/>
        <v>13.445220944628</v>
      </c>
      <c r="J68" s="28">
        <f t="shared" si="2"/>
        <v>14.789743039090801</v>
      </c>
      <c r="K68" s="8"/>
      <c r="L68" s="8"/>
      <c r="M68" s="8" t="s">
        <v>69</v>
      </c>
      <c r="N68" s="8" t="s">
        <v>69</v>
      </c>
      <c r="O68" s="27"/>
      <c r="P68" s="8" t="s">
        <v>69</v>
      </c>
      <c r="Q68" s="27"/>
      <c r="R68" s="27"/>
      <c r="S68" s="21">
        <f>IFERROR(VLOOKUP(B68,'Customer Details'!$A$7:$C$14,3,FALSE),"")</f>
        <v>0</v>
      </c>
    </row>
    <row r="69" spans="1:19" s="41" customFormat="1" ht="12" customHeight="1" x14ac:dyDescent="0.2">
      <c r="A69" s="24">
        <v>9707026</v>
      </c>
      <c r="B69" s="27" t="s">
        <v>12</v>
      </c>
      <c r="C69" s="24">
        <v>9707026</v>
      </c>
      <c r="D69" s="24" t="s">
        <v>328</v>
      </c>
      <c r="E69" s="27">
        <v>1</v>
      </c>
      <c r="F69" s="27"/>
      <c r="G69" s="28">
        <v>6.1329077993040002</v>
      </c>
      <c r="H69" s="28">
        <f t="shared" si="10"/>
        <v>6.7461985792344006</v>
      </c>
      <c r="I69" s="28">
        <f t="shared" si="11"/>
        <v>6.1329077993040002</v>
      </c>
      <c r="J69" s="28">
        <f t="shared" si="2"/>
        <v>6.7461985792344006</v>
      </c>
      <c r="K69" s="8"/>
      <c r="L69" s="8"/>
      <c r="M69" s="8" t="s">
        <v>69</v>
      </c>
      <c r="N69" s="8" t="s">
        <v>69</v>
      </c>
      <c r="O69" s="27"/>
      <c r="P69" s="8" t="s">
        <v>69</v>
      </c>
      <c r="Q69" s="27"/>
      <c r="R69" s="27"/>
      <c r="S69" s="21">
        <f>IFERROR(VLOOKUP(B69,'Customer Details'!$A$7:$C$14,3,FALSE),"")</f>
        <v>0</v>
      </c>
    </row>
    <row r="70" spans="1:19" s="41" customFormat="1" ht="12" customHeight="1" x14ac:dyDescent="0.2">
      <c r="A70" s="24">
        <v>9277167</v>
      </c>
      <c r="B70" s="27" t="s">
        <v>12</v>
      </c>
      <c r="C70" s="24">
        <v>9277167</v>
      </c>
      <c r="D70" s="24" t="s">
        <v>346</v>
      </c>
      <c r="E70" s="27">
        <v>1</v>
      </c>
      <c r="F70" s="27" t="s">
        <v>102</v>
      </c>
      <c r="G70" s="28">
        <v>19.578128743932002</v>
      </c>
      <c r="H70" s="28">
        <f t="shared" si="10"/>
        <v>21.535941618325204</v>
      </c>
      <c r="I70" s="28">
        <f t="shared" si="11"/>
        <v>19.578128743932002</v>
      </c>
      <c r="J70" s="28">
        <f t="shared" si="2"/>
        <v>21.535941618325204</v>
      </c>
      <c r="K70" s="8"/>
      <c r="L70" s="8"/>
      <c r="M70" s="8" t="s">
        <v>69</v>
      </c>
      <c r="N70" s="8" t="s">
        <v>69</v>
      </c>
      <c r="O70" s="27"/>
      <c r="P70" s="8" t="s">
        <v>69</v>
      </c>
      <c r="Q70" s="27"/>
      <c r="R70" s="27"/>
      <c r="S70" s="21">
        <f>IFERROR(VLOOKUP(B70,'Customer Details'!$A$7:$C$14,3,FALSE),"")</f>
        <v>0</v>
      </c>
    </row>
    <row r="71" spans="1:19" s="55" customFormat="1" ht="12" customHeight="1" x14ac:dyDescent="0.2">
      <c r="A71" s="50">
        <v>9761002</v>
      </c>
      <c r="B71" s="42" t="s">
        <v>12</v>
      </c>
      <c r="C71" s="50">
        <v>9761002</v>
      </c>
      <c r="D71" s="50" t="s">
        <v>347</v>
      </c>
      <c r="E71" s="42">
        <v>1</v>
      </c>
      <c r="F71" s="42"/>
      <c r="G71" s="51">
        <v>8.6096590259459997</v>
      </c>
      <c r="H71" s="51">
        <f t="shared" si="10"/>
        <v>9.4706249285405999</v>
      </c>
      <c r="I71" s="51">
        <f t="shared" si="11"/>
        <v>8.6096590259459997</v>
      </c>
      <c r="J71" s="51">
        <f t="shared" si="2"/>
        <v>9.4706249285405999</v>
      </c>
      <c r="K71" s="49"/>
      <c r="L71" s="49"/>
      <c r="M71" s="49"/>
      <c r="N71" s="49"/>
      <c r="O71" s="42"/>
      <c r="P71" s="49"/>
      <c r="Q71" s="49" t="s">
        <v>69</v>
      </c>
      <c r="R71" s="42"/>
      <c r="S71" s="43">
        <f>IFERROR(VLOOKUP(B71,'Customer Details'!$A$7:$C$14,3,FALSE),"")</f>
        <v>0</v>
      </c>
    </row>
    <row r="72" spans="1:19" s="55" customFormat="1" ht="12" customHeight="1" x14ac:dyDescent="0.2">
      <c r="A72" s="50">
        <v>9707026</v>
      </c>
      <c r="B72" s="42" t="s">
        <v>12</v>
      </c>
      <c r="C72" s="50">
        <v>9707026</v>
      </c>
      <c r="D72" s="50" t="s">
        <v>328</v>
      </c>
      <c r="E72" s="42">
        <v>1</v>
      </c>
      <c r="F72" s="42"/>
      <c r="G72" s="51">
        <v>6.1329077993040002</v>
      </c>
      <c r="H72" s="51">
        <f t="shared" si="10"/>
        <v>6.7461985792344006</v>
      </c>
      <c r="I72" s="51">
        <f t="shared" si="11"/>
        <v>6.1329077993040002</v>
      </c>
      <c r="J72" s="51">
        <f t="shared" si="2"/>
        <v>6.7461985792344006</v>
      </c>
      <c r="K72" s="49"/>
      <c r="L72" s="49"/>
      <c r="M72" s="49"/>
      <c r="N72" s="49"/>
      <c r="O72" s="42"/>
      <c r="P72" s="49"/>
      <c r="Q72" s="49" t="s">
        <v>69</v>
      </c>
      <c r="R72" s="42"/>
      <c r="S72" s="43">
        <f>IFERROR(VLOOKUP(B72,'Customer Details'!$A$7:$C$14,3,FALSE),"")</f>
        <v>0</v>
      </c>
    </row>
    <row r="73" spans="1:19" s="55" customFormat="1" ht="12" customHeight="1" x14ac:dyDescent="0.2">
      <c r="A73" s="50">
        <v>9705340</v>
      </c>
      <c r="B73" s="42" t="s">
        <v>12</v>
      </c>
      <c r="C73" s="50">
        <v>9705340</v>
      </c>
      <c r="D73" s="50" t="s">
        <v>348</v>
      </c>
      <c r="E73" s="42">
        <v>1</v>
      </c>
      <c r="F73" s="42"/>
      <c r="G73" s="51">
        <v>6.1329077993040002</v>
      </c>
      <c r="H73" s="51">
        <f t="shared" si="10"/>
        <v>6.7461985792344006</v>
      </c>
      <c r="I73" s="51">
        <f t="shared" si="11"/>
        <v>6.1329077993040002</v>
      </c>
      <c r="J73" s="51">
        <f t="shared" si="2"/>
        <v>6.7461985792344006</v>
      </c>
      <c r="K73" s="49"/>
      <c r="L73" s="49"/>
      <c r="M73" s="49"/>
      <c r="N73" s="49"/>
      <c r="O73" s="42"/>
      <c r="P73" s="49"/>
      <c r="Q73" s="49" t="s">
        <v>69</v>
      </c>
      <c r="R73" s="42"/>
      <c r="S73" s="43">
        <f>IFERROR(VLOOKUP(B73,'Customer Details'!$A$7:$C$14,3,FALSE),"")</f>
        <v>0</v>
      </c>
    </row>
    <row r="74" spans="1:19" s="41" customFormat="1" ht="12" customHeight="1" x14ac:dyDescent="0.2">
      <c r="A74" s="24">
        <v>9707027</v>
      </c>
      <c r="B74" s="27" t="s">
        <v>12</v>
      </c>
      <c r="C74" s="24">
        <v>9707027</v>
      </c>
      <c r="D74" s="24" t="s">
        <v>349</v>
      </c>
      <c r="E74" s="27">
        <v>1</v>
      </c>
      <c r="F74" s="27"/>
      <c r="G74" s="28">
        <v>6.1329077993040002</v>
      </c>
      <c r="H74" s="28">
        <f t="shared" si="10"/>
        <v>6.7461985792344006</v>
      </c>
      <c r="I74" s="28">
        <f t="shared" si="11"/>
        <v>6.1329077993040002</v>
      </c>
      <c r="J74" s="28">
        <f t="shared" si="2"/>
        <v>6.7461985792344006</v>
      </c>
      <c r="K74" s="8"/>
      <c r="L74" s="8"/>
      <c r="M74" s="8" t="s">
        <v>69</v>
      </c>
      <c r="N74" s="8" t="s">
        <v>69</v>
      </c>
      <c r="O74" s="27"/>
      <c r="P74" s="8" t="s">
        <v>69</v>
      </c>
      <c r="Q74" s="27"/>
      <c r="R74" s="27"/>
      <c r="S74" s="21">
        <f>IFERROR(VLOOKUP(B74,'Customer Details'!$A$7:$C$14,3,FALSE),"")</f>
        <v>0</v>
      </c>
    </row>
    <row r="75" spans="1:19" s="41" customFormat="1" ht="12" customHeight="1" x14ac:dyDescent="0.2">
      <c r="A75" s="24">
        <v>9761001</v>
      </c>
      <c r="B75" s="27" t="s">
        <v>12</v>
      </c>
      <c r="C75" s="24">
        <v>9761001</v>
      </c>
      <c r="D75" s="24" t="s">
        <v>350</v>
      </c>
      <c r="E75" s="27">
        <v>1</v>
      </c>
      <c r="F75" s="27"/>
      <c r="G75" s="28">
        <v>11.086410252587998</v>
      </c>
      <c r="H75" s="28">
        <f t="shared" si="10"/>
        <v>12.195051277846797</v>
      </c>
      <c r="I75" s="28">
        <f t="shared" si="11"/>
        <v>11.086410252587998</v>
      </c>
      <c r="J75" s="28">
        <f t="shared" si="2"/>
        <v>12.195051277846797</v>
      </c>
      <c r="K75" s="8"/>
      <c r="L75" s="8"/>
      <c r="M75" s="8" t="s">
        <v>69</v>
      </c>
      <c r="N75" s="8" t="s">
        <v>69</v>
      </c>
      <c r="O75" s="27"/>
      <c r="P75" s="8" t="s">
        <v>69</v>
      </c>
      <c r="Q75" s="27"/>
      <c r="R75" s="27"/>
      <c r="S75" s="21">
        <f>IFERROR(VLOOKUP(B75,'Customer Details'!$A$7:$C$14,3,FALSE),"")</f>
        <v>0</v>
      </c>
    </row>
    <row r="76" spans="1:19" s="55" customFormat="1" ht="12" customHeight="1" x14ac:dyDescent="0.2">
      <c r="A76" s="50">
        <v>9761003</v>
      </c>
      <c r="B76" s="42" t="s">
        <v>12</v>
      </c>
      <c r="C76" s="50">
        <v>9761003</v>
      </c>
      <c r="D76" s="50" t="s">
        <v>351</v>
      </c>
      <c r="E76" s="42">
        <v>1</v>
      </c>
      <c r="F76" s="42"/>
      <c r="G76" s="51">
        <v>11.440231856393996</v>
      </c>
      <c r="H76" s="51">
        <f t="shared" si="10"/>
        <v>12.584255042033398</v>
      </c>
      <c r="I76" s="51">
        <f t="shared" si="11"/>
        <v>11.440231856393996</v>
      </c>
      <c r="J76" s="51">
        <f t="shared" si="2"/>
        <v>12.584255042033398</v>
      </c>
      <c r="K76" s="49"/>
      <c r="L76" s="49"/>
      <c r="M76" s="49" t="s">
        <v>69</v>
      </c>
      <c r="N76" s="49" t="s">
        <v>69</v>
      </c>
      <c r="O76" s="42"/>
      <c r="P76" s="49" t="s">
        <v>69</v>
      </c>
      <c r="Q76" s="42"/>
      <c r="R76" s="42"/>
      <c r="S76" s="43">
        <f>IFERROR(VLOOKUP(B76,'Customer Details'!$A$7:$C$14,3,FALSE),"")</f>
        <v>0</v>
      </c>
    </row>
    <row r="77" spans="1:19" s="55" customFormat="1" ht="12" customHeight="1" x14ac:dyDescent="0.2">
      <c r="A77" s="50">
        <v>9707035</v>
      </c>
      <c r="B77" s="42" t="s">
        <v>12</v>
      </c>
      <c r="C77" s="50">
        <v>9707035</v>
      </c>
      <c r="D77" s="50" t="s">
        <v>352</v>
      </c>
      <c r="E77" s="42">
        <v>1</v>
      </c>
      <c r="F77" s="42"/>
      <c r="G77" s="51">
        <v>6.1329077993040002</v>
      </c>
      <c r="H77" s="51">
        <f t="shared" si="10"/>
        <v>6.7461985792344006</v>
      </c>
      <c r="I77" s="51">
        <f t="shared" si="11"/>
        <v>6.1329077993040002</v>
      </c>
      <c r="J77" s="51">
        <f t="shared" si="2"/>
        <v>6.7461985792344006</v>
      </c>
      <c r="K77" s="49"/>
      <c r="L77" s="49"/>
      <c r="M77" s="49" t="s">
        <v>69</v>
      </c>
      <c r="N77" s="49" t="s">
        <v>69</v>
      </c>
      <c r="O77" s="42"/>
      <c r="P77" s="49" t="s">
        <v>69</v>
      </c>
      <c r="Q77" s="42"/>
      <c r="R77" s="42"/>
      <c r="S77" s="43">
        <f>IFERROR(VLOOKUP(B77,'Customer Details'!$A$7:$C$14,3,FALSE),"")</f>
        <v>0</v>
      </c>
    </row>
    <row r="78" spans="1:19" s="41" customFormat="1" ht="12" customHeight="1" x14ac:dyDescent="0.2">
      <c r="A78" s="24">
        <v>9910004</v>
      </c>
      <c r="B78" s="27" t="s">
        <v>12</v>
      </c>
      <c r="C78" s="24">
        <v>9910004</v>
      </c>
      <c r="D78" s="24" t="s">
        <v>353</v>
      </c>
      <c r="E78" s="27">
        <v>1</v>
      </c>
      <c r="F78" s="27"/>
      <c r="G78" s="28">
        <v>4.9535024532839991</v>
      </c>
      <c r="H78" s="28">
        <f t="shared" si="10"/>
        <v>5.4488526986123995</v>
      </c>
      <c r="I78" s="28">
        <f t="shared" si="11"/>
        <v>4.9535024532839991</v>
      </c>
      <c r="J78" s="28">
        <f t="shared" si="2"/>
        <v>5.4488526986123995</v>
      </c>
      <c r="K78" s="8" t="s">
        <v>69</v>
      </c>
      <c r="L78" s="8" t="s">
        <v>69</v>
      </c>
      <c r="M78" s="8" t="s">
        <v>69</v>
      </c>
      <c r="N78" s="8" t="s">
        <v>69</v>
      </c>
      <c r="O78" s="27"/>
      <c r="P78" s="8"/>
      <c r="Q78" s="8" t="s">
        <v>69</v>
      </c>
      <c r="R78" s="27"/>
      <c r="S78" s="21">
        <f>IFERROR(VLOOKUP(B78,'Customer Details'!$A$7:$C$14,3,FALSE),"")</f>
        <v>0</v>
      </c>
    </row>
    <row r="79" spans="1:19" s="97" customFormat="1" ht="18.75" x14ac:dyDescent="0.2">
      <c r="A79" s="77"/>
      <c r="B79" s="78"/>
      <c r="C79" s="77" t="s">
        <v>354</v>
      </c>
      <c r="D79" s="79"/>
      <c r="E79" s="80"/>
      <c r="F79" s="80"/>
      <c r="G79" s="89"/>
      <c r="H79" s="89"/>
      <c r="I79" s="90"/>
      <c r="J79" s="89"/>
      <c r="K79" s="80"/>
      <c r="L79" s="80"/>
      <c r="M79" s="80"/>
      <c r="N79" s="80"/>
      <c r="O79" s="80"/>
      <c r="P79" s="80"/>
      <c r="Q79" s="80"/>
      <c r="R79" s="160"/>
      <c r="S79" s="94" t="str">
        <f>IFERROR(VLOOKUP(B79,'Customer Details'!$A$7:$C$14,3,FALSE),"")</f>
        <v/>
      </c>
    </row>
    <row r="80" spans="1:19" s="56" customFormat="1" ht="15" customHeight="1" x14ac:dyDescent="0.2">
      <c r="A80" s="50">
        <v>9206019</v>
      </c>
      <c r="B80" s="42" t="s">
        <v>12</v>
      </c>
      <c r="C80" s="50">
        <v>9206019</v>
      </c>
      <c r="D80" s="50" t="s">
        <v>327</v>
      </c>
      <c r="E80" s="42">
        <v>1</v>
      </c>
      <c r="F80" s="42" t="s">
        <v>102</v>
      </c>
      <c r="G80" s="51">
        <v>8.6096590259459997</v>
      </c>
      <c r="H80" s="51">
        <f t="shared" ref="H80:H99" si="12">G80*1.1</f>
        <v>9.4706249285405999</v>
      </c>
      <c r="I80" s="51">
        <f t="shared" ref="I80:I99" si="13">IFERROR(G80*(1-S80),"")</f>
        <v>8.6096590259459997</v>
      </c>
      <c r="J80" s="51">
        <f t="shared" si="2"/>
        <v>9.4706249285405999</v>
      </c>
      <c r="K80" s="49"/>
      <c r="L80" s="49"/>
      <c r="M80" s="49" t="s">
        <v>69</v>
      </c>
      <c r="N80" s="49"/>
      <c r="O80" s="42"/>
      <c r="P80" s="49" t="s">
        <v>69</v>
      </c>
      <c r="Q80" s="42"/>
      <c r="R80" s="42"/>
      <c r="S80" s="43">
        <f>IFERROR(VLOOKUP(B80,'Customer Details'!$A$7:$C$14,3,FALSE),"")</f>
        <v>0</v>
      </c>
    </row>
    <row r="81" spans="1:19" s="55" customFormat="1" ht="12" customHeight="1" x14ac:dyDescent="0.2">
      <c r="A81" s="50"/>
      <c r="B81" s="42"/>
      <c r="C81" s="50"/>
      <c r="D81" s="50" t="s">
        <v>355</v>
      </c>
      <c r="E81" s="42"/>
      <c r="F81" s="42"/>
      <c r="G81" s="51"/>
      <c r="H81" s="51">
        <f t="shared" si="12"/>
        <v>0</v>
      </c>
      <c r="I81" s="51" t="str">
        <f t="shared" si="13"/>
        <v/>
      </c>
      <c r="J81" s="51" t="str">
        <f t="shared" si="2"/>
        <v/>
      </c>
      <c r="K81" s="49"/>
      <c r="L81" s="49"/>
      <c r="M81" s="49" t="s">
        <v>69</v>
      </c>
      <c r="N81" s="49"/>
      <c r="O81" s="42"/>
      <c r="P81" s="49" t="s">
        <v>69</v>
      </c>
      <c r="Q81" s="42"/>
      <c r="R81" s="42"/>
      <c r="S81" s="43" t="str">
        <f>IFERROR(VLOOKUP(B81,'Customer Details'!$A$7:$C$14,3,FALSE),"")</f>
        <v/>
      </c>
    </row>
    <row r="82" spans="1:19" s="41" customFormat="1" ht="12" customHeight="1" x14ac:dyDescent="0.2">
      <c r="A82" s="24">
        <v>9761011</v>
      </c>
      <c r="B82" s="27" t="s">
        <v>12</v>
      </c>
      <c r="C82" s="24">
        <v>9761011</v>
      </c>
      <c r="D82" s="24" t="s">
        <v>356</v>
      </c>
      <c r="E82" s="27">
        <v>1</v>
      </c>
      <c r="F82" s="27" t="s">
        <v>102</v>
      </c>
      <c r="G82" s="28">
        <v>13.445220944628</v>
      </c>
      <c r="H82" s="28">
        <f t="shared" si="12"/>
        <v>14.789743039090801</v>
      </c>
      <c r="I82" s="28">
        <f t="shared" si="13"/>
        <v>13.445220944628</v>
      </c>
      <c r="J82" s="28">
        <f t="shared" si="2"/>
        <v>14.789743039090801</v>
      </c>
      <c r="K82" s="8"/>
      <c r="L82" s="8"/>
      <c r="M82" s="8" t="s">
        <v>69</v>
      </c>
      <c r="N82" s="8"/>
      <c r="O82" s="27"/>
      <c r="P82" s="8" t="s">
        <v>69</v>
      </c>
      <c r="Q82" s="27"/>
      <c r="R82" s="27"/>
      <c r="S82" s="21">
        <f>IFERROR(VLOOKUP(B82,'Customer Details'!$A$7:$C$14,3,FALSE),"")</f>
        <v>0</v>
      </c>
    </row>
    <row r="83" spans="1:19" s="41" customFormat="1" ht="12" customHeight="1" x14ac:dyDescent="0.2">
      <c r="A83" s="24">
        <v>9277167</v>
      </c>
      <c r="B83" s="27" t="s">
        <v>12</v>
      </c>
      <c r="C83" s="24">
        <v>9277167</v>
      </c>
      <c r="D83" s="24" t="s">
        <v>357</v>
      </c>
      <c r="E83" s="27">
        <v>1</v>
      </c>
      <c r="F83" s="27" t="s">
        <v>102</v>
      </c>
      <c r="G83" s="28">
        <v>19.578128743932002</v>
      </c>
      <c r="H83" s="28">
        <f t="shared" si="12"/>
        <v>21.535941618325204</v>
      </c>
      <c r="I83" s="28">
        <f t="shared" si="13"/>
        <v>19.578128743932002</v>
      </c>
      <c r="J83" s="28">
        <f t="shared" si="2"/>
        <v>21.535941618325204</v>
      </c>
      <c r="K83" s="8"/>
      <c r="L83" s="8"/>
      <c r="M83" s="8" t="s">
        <v>69</v>
      </c>
      <c r="N83" s="8"/>
      <c r="O83" s="27"/>
      <c r="P83" s="8" t="s">
        <v>69</v>
      </c>
      <c r="Q83" s="27"/>
      <c r="R83" s="27"/>
      <c r="S83" s="21">
        <f>IFERROR(VLOOKUP(B83,'Customer Details'!$A$7:$C$14,3,FALSE),"")</f>
        <v>0</v>
      </c>
    </row>
    <row r="84" spans="1:19" s="55" customFormat="1" ht="12" customHeight="1" x14ac:dyDescent="0.2">
      <c r="A84" s="50">
        <v>9761002</v>
      </c>
      <c r="B84" s="42" t="s">
        <v>12</v>
      </c>
      <c r="C84" s="50">
        <v>9761002</v>
      </c>
      <c r="D84" s="50" t="s">
        <v>347</v>
      </c>
      <c r="E84" s="42">
        <v>1</v>
      </c>
      <c r="F84" s="42"/>
      <c r="G84" s="51">
        <v>8.6096590259459997</v>
      </c>
      <c r="H84" s="51">
        <f t="shared" si="12"/>
        <v>9.4706249285405999</v>
      </c>
      <c r="I84" s="51">
        <f t="shared" si="13"/>
        <v>8.6096590259459997</v>
      </c>
      <c r="J84" s="51">
        <f t="shared" si="2"/>
        <v>9.4706249285405999</v>
      </c>
      <c r="K84" s="49"/>
      <c r="L84" s="49"/>
      <c r="M84" s="49"/>
      <c r="N84" s="49"/>
      <c r="O84" s="42"/>
      <c r="P84" s="49"/>
      <c r="Q84" s="49" t="s">
        <v>69</v>
      </c>
      <c r="R84" s="42"/>
      <c r="S84" s="43">
        <f>IFERROR(VLOOKUP(B84,'Customer Details'!$A$7:$C$14,3,FALSE),"")</f>
        <v>0</v>
      </c>
    </row>
    <row r="85" spans="1:19" s="55" customFormat="1" ht="12" customHeight="1" x14ac:dyDescent="0.2">
      <c r="A85" s="50">
        <v>9705340</v>
      </c>
      <c r="B85" s="42" t="s">
        <v>12</v>
      </c>
      <c r="C85" s="50">
        <v>9705340</v>
      </c>
      <c r="D85" s="50" t="s">
        <v>358</v>
      </c>
      <c r="E85" s="42">
        <v>1</v>
      </c>
      <c r="F85" s="42"/>
      <c r="G85" s="51">
        <v>6.1329077993040002</v>
      </c>
      <c r="H85" s="51">
        <f t="shared" si="12"/>
        <v>6.7461985792344006</v>
      </c>
      <c r="I85" s="51">
        <f t="shared" si="13"/>
        <v>6.1329077993040002</v>
      </c>
      <c r="J85" s="51">
        <f t="shared" si="2"/>
        <v>6.7461985792344006</v>
      </c>
      <c r="K85" s="49"/>
      <c r="L85" s="49"/>
      <c r="M85" s="49"/>
      <c r="N85" s="49"/>
      <c r="O85" s="42"/>
      <c r="P85" s="49"/>
      <c r="Q85" s="49" t="s">
        <v>69</v>
      </c>
      <c r="R85" s="42"/>
      <c r="S85" s="43">
        <f>IFERROR(VLOOKUP(B85,'Customer Details'!$A$7:$C$14,3,FALSE),"")</f>
        <v>0</v>
      </c>
    </row>
    <row r="86" spans="1:19" s="41" customFormat="1" ht="12" customHeight="1" x14ac:dyDescent="0.2">
      <c r="A86" s="24">
        <v>9606133</v>
      </c>
      <c r="B86" s="27" t="s">
        <v>12</v>
      </c>
      <c r="C86" s="24">
        <v>9606133</v>
      </c>
      <c r="D86" s="24" t="s">
        <v>359</v>
      </c>
      <c r="E86" s="27">
        <v>1</v>
      </c>
      <c r="F86" s="27"/>
      <c r="G86" s="28">
        <v>37.858911607241993</v>
      </c>
      <c r="H86" s="28">
        <f t="shared" si="12"/>
        <v>41.644802767966198</v>
      </c>
      <c r="I86" s="28">
        <f t="shared" si="13"/>
        <v>37.858911607241993</v>
      </c>
      <c r="J86" s="28">
        <f t="shared" ref="J86:J149" si="14">IFERROR(I86*1.1,"")</f>
        <v>41.644802767966198</v>
      </c>
      <c r="K86" s="8"/>
      <c r="L86" s="8"/>
      <c r="M86" s="8"/>
      <c r="N86" s="8"/>
      <c r="O86" s="27"/>
      <c r="P86" s="8"/>
      <c r="Q86" s="8" t="s">
        <v>69</v>
      </c>
      <c r="R86" s="27"/>
      <c r="S86" s="21">
        <f>IFERROR(VLOOKUP(B86,'Customer Details'!$A$7:$C$14,3,FALSE),"")</f>
        <v>0</v>
      </c>
    </row>
    <row r="87" spans="1:19" s="41" customFormat="1" ht="12" customHeight="1" x14ac:dyDescent="0.2">
      <c r="A87" s="24">
        <v>9705340</v>
      </c>
      <c r="B87" s="27" t="s">
        <v>12</v>
      </c>
      <c r="C87" s="24">
        <v>9705340</v>
      </c>
      <c r="D87" s="24" t="s">
        <v>358</v>
      </c>
      <c r="E87" s="27">
        <v>1</v>
      </c>
      <c r="F87" s="27"/>
      <c r="G87" s="28">
        <v>6.1329077993040002</v>
      </c>
      <c r="H87" s="28">
        <f t="shared" si="12"/>
        <v>6.7461985792344006</v>
      </c>
      <c r="I87" s="28">
        <f t="shared" si="13"/>
        <v>6.1329077993040002</v>
      </c>
      <c r="J87" s="28">
        <f t="shared" si="14"/>
        <v>6.7461985792344006</v>
      </c>
      <c r="K87" s="8"/>
      <c r="L87" s="8"/>
      <c r="M87" s="8"/>
      <c r="N87" s="8"/>
      <c r="O87" s="27"/>
      <c r="P87" s="8"/>
      <c r="Q87" s="8" t="s">
        <v>69</v>
      </c>
      <c r="R87" s="27"/>
      <c r="S87" s="21">
        <f>IFERROR(VLOOKUP(B87,'Customer Details'!$A$7:$C$14,3,FALSE),"")</f>
        <v>0</v>
      </c>
    </row>
    <row r="88" spans="1:19" s="55" customFormat="1" ht="12" customHeight="1" x14ac:dyDescent="0.2">
      <c r="A88" s="50">
        <v>9761005</v>
      </c>
      <c r="B88" s="42" t="s">
        <v>12</v>
      </c>
      <c r="C88" s="50">
        <v>9761005</v>
      </c>
      <c r="D88" s="50" t="s">
        <v>360</v>
      </c>
      <c r="E88" s="42">
        <v>1</v>
      </c>
      <c r="F88" s="42"/>
      <c r="G88" s="51">
        <v>18.398723397911997</v>
      </c>
      <c r="H88" s="51">
        <f t="shared" si="12"/>
        <v>20.2385957377032</v>
      </c>
      <c r="I88" s="51">
        <f t="shared" si="13"/>
        <v>18.398723397911997</v>
      </c>
      <c r="J88" s="51">
        <f t="shared" si="14"/>
        <v>20.2385957377032</v>
      </c>
      <c r="K88" s="49"/>
      <c r="L88" s="49"/>
      <c r="M88" s="49" t="s">
        <v>69</v>
      </c>
      <c r="N88" s="49"/>
      <c r="O88" s="42"/>
      <c r="P88" s="49" t="s">
        <v>69</v>
      </c>
      <c r="Q88" s="42"/>
      <c r="R88" s="42"/>
      <c r="S88" s="43">
        <f>IFERROR(VLOOKUP(B88,'Customer Details'!$A$7:$C$14,3,FALSE),"")</f>
        <v>0</v>
      </c>
    </row>
    <row r="89" spans="1:19" s="55" customFormat="1" ht="12" customHeight="1" x14ac:dyDescent="0.2">
      <c r="A89" s="50">
        <v>9701051</v>
      </c>
      <c r="B89" s="42" t="s">
        <v>12</v>
      </c>
      <c r="C89" s="50">
        <v>9701051</v>
      </c>
      <c r="D89" s="50" t="s">
        <v>361</v>
      </c>
      <c r="E89" s="42">
        <v>1</v>
      </c>
      <c r="F89" s="42"/>
      <c r="G89" s="51">
        <v>8.6096590259459997</v>
      </c>
      <c r="H89" s="51">
        <f t="shared" si="12"/>
        <v>9.4706249285405999</v>
      </c>
      <c r="I89" s="51">
        <f t="shared" si="13"/>
        <v>8.6096590259459997</v>
      </c>
      <c r="J89" s="51">
        <f t="shared" si="14"/>
        <v>9.4706249285405999</v>
      </c>
      <c r="K89" s="49"/>
      <c r="L89" s="49"/>
      <c r="M89" s="49" t="s">
        <v>69</v>
      </c>
      <c r="N89" s="49"/>
      <c r="O89" s="42"/>
      <c r="P89" s="49" t="s">
        <v>69</v>
      </c>
      <c r="Q89" s="42"/>
      <c r="R89" s="42"/>
      <c r="S89" s="43">
        <f>IFERROR(VLOOKUP(B89,'Customer Details'!$A$7:$C$14,3,FALSE),"")</f>
        <v>0</v>
      </c>
    </row>
    <row r="90" spans="1:19" s="41" customFormat="1" ht="12" customHeight="1" x14ac:dyDescent="0.2">
      <c r="A90" s="24">
        <v>9912030</v>
      </c>
      <c r="B90" s="27" t="s">
        <v>12</v>
      </c>
      <c r="C90" s="24">
        <v>9912030</v>
      </c>
      <c r="D90" s="24" t="s">
        <v>362</v>
      </c>
      <c r="E90" s="27">
        <v>1</v>
      </c>
      <c r="F90" s="27" t="s">
        <v>199</v>
      </c>
      <c r="G90" s="28">
        <v>17.101377517289997</v>
      </c>
      <c r="H90" s="28">
        <f t="shared" si="12"/>
        <v>18.811515269018997</v>
      </c>
      <c r="I90" s="28">
        <f t="shared" si="13"/>
        <v>17.101377517289997</v>
      </c>
      <c r="J90" s="28">
        <f t="shared" si="14"/>
        <v>18.811515269018997</v>
      </c>
      <c r="K90" s="27"/>
      <c r="L90" s="27"/>
      <c r="M90" s="8" t="s">
        <v>69</v>
      </c>
      <c r="N90" s="27"/>
      <c r="O90" s="27"/>
      <c r="P90" s="8" t="s">
        <v>69</v>
      </c>
      <c r="Q90" s="27"/>
      <c r="R90" s="27"/>
      <c r="S90" s="21">
        <f>IFERROR(VLOOKUP(B90,'Customer Details'!$A$7:$C$14,3,FALSE),"")</f>
        <v>0</v>
      </c>
    </row>
    <row r="91" spans="1:19" s="41" customFormat="1" ht="12" customHeight="1" x14ac:dyDescent="0.2">
      <c r="A91" s="24">
        <v>9705341</v>
      </c>
      <c r="B91" s="27" t="s">
        <v>12</v>
      </c>
      <c r="C91" s="24">
        <v>9705341</v>
      </c>
      <c r="D91" s="24" t="s">
        <v>363</v>
      </c>
      <c r="E91" s="27">
        <v>1</v>
      </c>
      <c r="F91" s="27"/>
      <c r="G91" s="28">
        <v>8.6096590259459997</v>
      </c>
      <c r="H91" s="28">
        <f t="shared" si="12"/>
        <v>9.4706249285405999</v>
      </c>
      <c r="I91" s="28">
        <f t="shared" si="13"/>
        <v>8.6096590259459997</v>
      </c>
      <c r="J91" s="28">
        <f t="shared" si="14"/>
        <v>9.4706249285405999</v>
      </c>
      <c r="K91" s="27"/>
      <c r="L91" s="27"/>
      <c r="M91" s="8" t="s">
        <v>69</v>
      </c>
      <c r="N91" s="27"/>
      <c r="O91" s="27"/>
      <c r="P91" s="8" t="s">
        <v>69</v>
      </c>
      <c r="Q91" s="27"/>
      <c r="R91" s="27"/>
      <c r="S91" s="21">
        <f>IFERROR(VLOOKUP(B91,'Customer Details'!$A$7:$C$14,3,FALSE),"")</f>
        <v>0</v>
      </c>
    </row>
    <row r="92" spans="1:19" s="55" customFormat="1" ht="12" customHeight="1" x14ac:dyDescent="0.2">
      <c r="A92" s="50">
        <v>9761001</v>
      </c>
      <c r="B92" s="42" t="s">
        <v>12</v>
      </c>
      <c r="C92" s="50">
        <v>9761001</v>
      </c>
      <c r="D92" s="50" t="s">
        <v>350</v>
      </c>
      <c r="E92" s="42">
        <v>1</v>
      </c>
      <c r="F92" s="42"/>
      <c r="G92" s="51">
        <v>11.086410252587998</v>
      </c>
      <c r="H92" s="51">
        <f t="shared" si="12"/>
        <v>12.195051277846797</v>
      </c>
      <c r="I92" s="51">
        <f t="shared" si="13"/>
        <v>11.086410252587998</v>
      </c>
      <c r="J92" s="51">
        <f t="shared" si="14"/>
        <v>12.195051277846797</v>
      </c>
      <c r="K92" s="42"/>
      <c r="L92" s="42"/>
      <c r="M92" s="49" t="s">
        <v>69</v>
      </c>
      <c r="N92" s="42"/>
      <c r="O92" s="42"/>
      <c r="P92" s="49" t="s">
        <v>69</v>
      </c>
      <c r="Q92" s="42"/>
      <c r="R92" s="42"/>
      <c r="S92" s="43">
        <f>IFERROR(VLOOKUP(B92,'Customer Details'!$A$7:$C$14,3,FALSE),"")</f>
        <v>0</v>
      </c>
    </row>
    <row r="93" spans="1:19" s="55" customFormat="1" ht="12" customHeight="1" x14ac:dyDescent="0.2">
      <c r="A93" s="50">
        <v>9705341</v>
      </c>
      <c r="B93" s="42" t="s">
        <v>12</v>
      </c>
      <c r="C93" s="50">
        <v>9705341</v>
      </c>
      <c r="D93" s="50" t="s">
        <v>363</v>
      </c>
      <c r="E93" s="42">
        <v>1</v>
      </c>
      <c r="F93" s="42"/>
      <c r="G93" s="51">
        <v>8.6096590259459997</v>
      </c>
      <c r="H93" s="51">
        <f t="shared" si="12"/>
        <v>9.4706249285405999</v>
      </c>
      <c r="I93" s="51">
        <f t="shared" si="13"/>
        <v>8.6096590259459997</v>
      </c>
      <c r="J93" s="51">
        <f t="shared" si="14"/>
        <v>9.4706249285405999</v>
      </c>
      <c r="K93" s="42"/>
      <c r="L93" s="42"/>
      <c r="M93" s="49" t="s">
        <v>69</v>
      </c>
      <c r="N93" s="42"/>
      <c r="O93" s="42"/>
      <c r="P93" s="49" t="s">
        <v>69</v>
      </c>
      <c r="Q93" s="42"/>
      <c r="R93" s="42"/>
      <c r="S93" s="43">
        <f>IFERROR(VLOOKUP(B93,'Customer Details'!$A$7:$C$14,3,FALSE),"")</f>
        <v>0</v>
      </c>
    </row>
    <row r="94" spans="1:19" s="41" customFormat="1" ht="12" customHeight="1" x14ac:dyDescent="0.2">
      <c r="A94" s="24">
        <v>9761003</v>
      </c>
      <c r="B94" s="27" t="s">
        <v>12</v>
      </c>
      <c r="C94" s="24">
        <v>9761003</v>
      </c>
      <c r="D94" s="24" t="s">
        <v>351</v>
      </c>
      <c r="E94" s="27">
        <v>1</v>
      </c>
      <c r="F94" s="27"/>
      <c r="G94" s="28">
        <v>11.440231856393996</v>
      </c>
      <c r="H94" s="28">
        <f t="shared" si="12"/>
        <v>12.584255042033398</v>
      </c>
      <c r="I94" s="28">
        <f t="shared" si="13"/>
        <v>11.440231856393996</v>
      </c>
      <c r="J94" s="28">
        <f t="shared" si="14"/>
        <v>12.584255042033398</v>
      </c>
      <c r="K94" s="27"/>
      <c r="L94" s="27"/>
      <c r="M94" s="8" t="s">
        <v>69</v>
      </c>
      <c r="N94" s="27"/>
      <c r="O94" s="27"/>
      <c r="P94" s="8" t="s">
        <v>69</v>
      </c>
      <c r="Q94" s="27"/>
      <c r="R94" s="27"/>
      <c r="S94" s="21">
        <f>IFERROR(VLOOKUP(B94,'Customer Details'!$A$7:$C$14,3,FALSE),"")</f>
        <v>0</v>
      </c>
    </row>
    <row r="95" spans="1:19" s="41" customFormat="1" ht="12" customHeight="1" x14ac:dyDescent="0.2">
      <c r="A95" s="24">
        <v>9707641</v>
      </c>
      <c r="B95" s="27" t="s">
        <v>12</v>
      </c>
      <c r="C95" s="24">
        <v>9707641</v>
      </c>
      <c r="D95" s="24" t="s">
        <v>364</v>
      </c>
      <c r="E95" s="27">
        <v>1</v>
      </c>
      <c r="F95" s="27"/>
      <c r="G95" s="28">
        <v>6.1329077993040002</v>
      </c>
      <c r="H95" s="28">
        <f t="shared" si="12"/>
        <v>6.7461985792344006</v>
      </c>
      <c r="I95" s="28">
        <f t="shared" si="13"/>
        <v>6.1329077993040002</v>
      </c>
      <c r="J95" s="28">
        <f t="shared" si="14"/>
        <v>6.7461985792344006</v>
      </c>
      <c r="K95" s="27"/>
      <c r="L95" s="27"/>
      <c r="M95" s="8" t="s">
        <v>69</v>
      </c>
      <c r="N95" s="27"/>
      <c r="O95" s="27"/>
      <c r="P95" s="8" t="s">
        <v>69</v>
      </c>
      <c r="Q95" s="27"/>
      <c r="R95" s="27"/>
      <c r="S95" s="21">
        <f>IFERROR(VLOOKUP(B95,'Customer Details'!$A$7:$C$14,3,FALSE),"")</f>
        <v>0</v>
      </c>
    </row>
    <row r="96" spans="1:19" s="55" customFormat="1" ht="12" customHeight="1" x14ac:dyDescent="0.2">
      <c r="A96" s="50">
        <v>9420300</v>
      </c>
      <c r="B96" s="42" t="s">
        <v>12</v>
      </c>
      <c r="C96" s="50">
        <v>9420300</v>
      </c>
      <c r="D96" s="50" t="s">
        <v>365</v>
      </c>
      <c r="E96" s="42">
        <v>1</v>
      </c>
      <c r="F96" s="42"/>
      <c r="G96" s="51">
        <v>20.757534089951999</v>
      </c>
      <c r="H96" s="51">
        <f t="shared" si="12"/>
        <v>22.8332874989472</v>
      </c>
      <c r="I96" s="51">
        <f t="shared" si="13"/>
        <v>20.757534089951999</v>
      </c>
      <c r="J96" s="51">
        <f t="shared" si="14"/>
        <v>22.8332874989472</v>
      </c>
      <c r="K96" s="42"/>
      <c r="L96" s="42"/>
      <c r="M96" s="49" t="s">
        <v>69</v>
      </c>
      <c r="N96" s="42"/>
      <c r="O96" s="42"/>
      <c r="P96" s="49" t="s">
        <v>69</v>
      </c>
      <c r="Q96" s="42"/>
      <c r="R96" s="42"/>
      <c r="S96" s="43">
        <f>IFERROR(VLOOKUP(B96,'Customer Details'!$A$7:$C$14,3,FALSE),"")</f>
        <v>0</v>
      </c>
    </row>
    <row r="97" spans="1:19" s="57" customFormat="1" ht="12" customHeight="1" x14ac:dyDescent="0.2">
      <c r="A97" s="50">
        <v>9690085</v>
      </c>
      <c r="B97" s="42" t="s">
        <v>12</v>
      </c>
      <c r="C97" s="50">
        <v>9690085</v>
      </c>
      <c r="D97" s="50" t="s">
        <v>366</v>
      </c>
      <c r="E97" s="42">
        <v>1</v>
      </c>
      <c r="F97" s="42" t="s">
        <v>102</v>
      </c>
      <c r="G97" s="51">
        <v>8.6096590259459997</v>
      </c>
      <c r="H97" s="51">
        <f t="shared" si="12"/>
        <v>9.4706249285405999</v>
      </c>
      <c r="I97" s="51">
        <f t="shared" si="13"/>
        <v>8.6096590259459997</v>
      </c>
      <c r="J97" s="51">
        <f t="shared" si="14"/>
        <v>9.4706249285405999</v>
      </c>
      <c r="K97" s="42"/>
      <c r="L97" s="42"/>
      <c r="M97" s="49" t="s">
        <v>69</v>
      </c>
      <c r="N97" s="42"/>
      <c r="O97" s="42"/>
      <c r="P97" s="49" t="s">
        <v>69</v>
      </c>
      <c r="Q97" s="42"/>
      <c r="R97" s="42"/>
      <c r="S97" s="43">
        <f>IFERROR(VLOOKUP(B97,'Customer Details'!$A$7:$C$14,3,FALSE),"")</f>
        <v>0</v>
      </c>
    </row>
    <row r="98" spans="1:19" s="41" customFormat="1" ht="12" customHeight="1" x14ac:dyDescent="0.2">
      <c r="A98" s="24">
        <v>9420304</v>
      </c>
      <c r="B98" s="27" t="s">
        <v>12</v>
      </c>
      <c r="C98" s="24">
        <v>9420304</v>
      </c>
      <c r="D98" s="24" t="s">
        <v>367</v>
      </c>
      <c r="E98" s="27">
        <v>1</v>
      </c>
      <c r="F98" s="27" t="s">
        <v>102</v>
      </c>
      <c r="G98" s="28">
        <v>79.373979787145984</v>
      </c>
      <c r="H98" s="28">
        <f t="shared" si="12"/>
        <v>87.311377765860584</v>
      </c>
      <c r="I98" s="28">
        <f t="shared" si="13"/>
        <v>79.373979787145984</v>
      </c>
      <c r="J98" s="28">
        <f t="shared" si="14"/>
        <v>87.311377765860584</v>
      </c>
      <c r="K98" s="8"/>
      <c r="L98" s="8"/>
      <c r="M98" s="8"/>
      <c r="N98" s="8"/>
      <c r="O98" s="27"/>
      <c r="P98" s="8"/>
      <c r="Q98" s="8" t="s">
        <v>69</v>
      </c>
      <c r="R98" s="27"/>
      <c r="S98" s="21">
        <f>IFERROR(VLOOKUP(B98,'Customer Details'!$A$7:$C$14,3,FALSE),"")</f>
        <v>0</v>
      </c>
    </row>
    <row r="99" spans="1:19" s="41" customFormat="1" ht="12" customHeight="1" x14ac:dyDescent="0.2">
      <c r="A99" s="24">
        <v>9420370</v>
      </c>
      <c r="B99" s="27" t="s">
        <v>12</v>
      </c>
      <c r="C99" s="24">
        <v>9420370</v>
      </c>
      <c r="D99" s="24" t="s">
        <v>368</v>
      </c>
      <c r="E99" s="27">
        <v>1</v>
      </c>
      <c r="F99" s="27" t="s">
        <v>102</v>
      </c>
      <c r="G99" s="28">
        <v>20.757534089951999</v>
      </c>
      <c r="H99" s="28">
        <f t="shared" si="12"/>
        <v>22.8332874989472</v>
      </c>
      <c r="I99" s="28">
        <f t="shared" si="13"/>
        <v>20.757534089951999</v>
      </c>
      <c r="J99" s="28">
        <f t="shared" si="14"/>
        <v>22.8332874989472</v>
      </c>
      <c r="K99" s="8"/>
      <c r="L99" s="8"/>
      <c r="M99" s="8"/>
      <c r="N99" s="8"/>
      <c r="O99" s="27"/>
      <c r="P99" s="8"/>
      <c r="Q99" s="8" t="s">
        <v>69</v>
      </c>
      <c r="R99" s="27"/>
      <c r="S99" s="21">
        <f>IFERROR(VLOOKUP(B99,'Customer Details'!$A$7:$C$14,3,FALSE),"")</f>
        <v>0</v>
      </c>
    </row>
    <row r="100" spans="1:19" s="128" customFormat="1" ht="18.75" x14ac:dyDescent="0.2">
      <c r="A100" s="142"/>
      <c r="B100" s="143"/>
      <c r="C100" s="142" t="s">
        <v>369</v>
      </c>
      <c r="D100" s="129"/>
      <c r="E100" s="144"/>
      <c r="F100" s="144"/>
      <c r="G100" s="151"/>
      <c r="H100" s="151"/>
      <c r="I100" s="152"/>
      <c r="J100" s="151"/>
      <c r="K100" s="148"/>
      <c r="L100" s="148"/>
      <c r="M100" s="148"/>
      <c r="N100" s="148"/>
      <c r="O100" s="148"/>
      <c r="P100" s="148"/>
      <c r="Q100" s="148"/>
      <c r="R100" s="149"/>
      <c r="S100" s="153"/>
    </row>
    <row r="101" spans="1:19" s="77" customFormat="1" ht="13.5" customHeight="1" x14ac:dyDescent="0.2">
      <c r="B101" s="78"/>
      <c r="C101" s="77" t="s">
        <v>302</v>
      </c>
      <c r="D101" s="79"/>
      <c r="E101" s="80"/>
      <c r="F101" s="80"/>
      <c r="G101" s="81"/>
      <c r="H101" s="81"/>
      <c r="I101" s="82"/>
      <c r="J101" s="81"/>
      <c r="K101" s="93"/>
      <c r="L101" s="93"/>
      <c r="M101" s="93"/>
      <c r="N101" s="93"/>
      <c r="O101" s="93"/>
      <c r="P101" s="93"/>
      <c r="Q101" s="93"/>
      <c r="R101" s="159"/>
      <c r="S101" s="94" t="str">
        <f>IFERROR(VLOOKUP(B101,'Customer Details'!$A$7:$C$14,3,FALSE),"")</f>
        <v/>
      </c>
    </row>
    <row r="102" spans="1:19" s="41" customFormat="1" ht="12" customHeight="1" x14ac:dyDescent="0.2">
      <c r="A102" s="24">
        <v>9500683</v>
      </c>
      <c r="B102" s="27" t="s">
        <v>12</v>
      </c>
      <c r="C102" s="24">
        <v>9500683</v>
      </c>
      <c r="D102" s="24" t="s">
        <v>370</v>
      </c>
      <c r="E102" s="27">
        <v>1</v>
      </c>
      <c r="F102" s="27" t="s">
        <v>102</v>
      </c>
      <c r="G102" s="28">
        <v>30.546598461917995</v>
      </c>
      <c r="H102" s="28">
        <f>G102*1.1</f>
        <v>33.601258308109799</v>
      </c>
      <c r="I102" s="28">
        <f>IFERROR(G102*(1-S102),"")</f>
        <v>30.546598461917995</v>
      </c>
      <c r="J102" s="28">
        <f t="shared" si="14"/>
        <v>33.601258308109799</v>
      </c>
      <c r="K102" s="8" t="s">
        <v>69</v>
      </c>
      <c r="L102" s="8" t="s">
        <v>69</v>
      </c>
      <c r="M102" s="27"/>
      <c r="N102" s="27"/>
      <c r="O102" s="27"/>
      <c r="P102" s="27"/>
      <c r="Q102" s="27"/>
      <c r="R102" s="27"/>
      <c r="S102" s="21">
        <f>IFERROR(VLOOKUP(B102,'Customer Details'!$A$7:$C$14,3,FALSE),"")</f>
        <v>0</v>
      </c>
    </row>
    <row r="103" spans="1:19" s="41" customFormat="1" ht="12" customHeight="1" x14ac:dyDescent="0.2">
      <c r="A103" s="24">
        <v>9147334</v>
      </c>
      <c r="B103" s="27" t="s">
        <v>12</v>
      </c>
      <c r="C103" s="24">
        <v>9147334</v>
      </c>
      <c r="D103" s="24" t="s">
        <v>371</v>
      </c>
      <c r="E103" s="27">
        <v>1</v>
      </c>
      <c r="F103" s="27"/>
      <c r="G103" s="28">
        <v>12.265815598608</v>
      </c>
      <c r="H103" s="28">
        <f>G103*1.1</f>
        <v>13.492397158468801</v>
      </c>
      <c r="I103" s="28">
        <f>IFERROR(G103*(1-S103),"")</f>
        <v>12.265815598608</v>
      </c>
      <c r="J103" s="28">
        <f t="shared" si="14"/>
        <v>13.492397158468801</v>
      </c>
      <c r="K103" s="8" t="s">
        <v>69</v>
      </c>
      <c r="L103" s="8" t="s">
        <v>69</v>
      </c>
      <c r="M103" s="27"/>
      <c r="N103" s="27"/>
      <c r="O103" s="27"/>
      <c r="P103" s="27"/>
      <c r="Q103" s="27"/>
      <c r="R103" s="27"/>
      <c r="S103" s="21">
        <f>IFERROR(VLOOKUP(B103,'Customer Details'!$A$7:$C$14,3,FALSE),"")</f>
        <v>0</v>
      </c>
    </row>
    <row r="104" spans="1:19" s="41" customFormat="1" ht="12" customHeight="1" x14ac:dyDescent="0.2">
      <c r="A104" s="24">
        <v>9410665</v>
      </c>
      <c r="B104" s="27" t="s">
        <v>12</v>
      </c>
      <c r="C104" s="24">
        <v>9410665</v>
      </c>
      <c r="D104" s="24" t="s">
        <v>372</v>
      </c>
      <c r="E104" s="27">
        <v>1</v>
      </c>
      <c r="F104" s="27" t="s">
        <v>102</v>
      </c>
      <c r="G104" s="28">
        <v>29.367193115898001</v>
      </c>
      <c r="H104" s="28">
        <f>G104*1.1</f>
        <v>32.303912427487802</v>
      </c>
      <c r="I104" s="28">
        <f>IFERROR(G104*(1-S104),"")</f>
        <v>29.367193115898001</v>
      </c>
      <c r="J104" s="28">
        <f t="shared" si="14"/>
        <v>32.303912427487802</v>
      </c>
      <c r="K104" s="8" t="s">
        <v>69</v>
      </c>
      <c r="L104" s="8" t="s">
        <v>69</v>
      </c>
      <c r="M104" s="27"/>
      <c r="N104" s="27"/>
      <c r="O104" s="27"/>
      <c r="P104" s="27"/>
      <c r="Q104" s="27"/>
      <c r="R104" s="27"/>
      <c r="S104" s="21">
        <f>IFERROR(VLOOKUP(B104,'Customer Details'!$A$7:$C$14,3,FALSE),"")</f>
        <v>0</v>
      </c>
    </row>
    <row r="105" spans="1:19" s="41" customFormat="1" ht="12" customHeight="1" x14ac:dyDescent="0.2">
      <c r="A105" s="24">
        <v>9017583</v>
      </c>
      <c r="B105" s="27" t="s">
        <v>16</v>
      </c>
      <c r="C105" s="24">
        <v>9017583</v>
      </c>
      <c r="D105" s="24" t="s">
        <v>373</v>
      </c>
      <c r="E105" s="27">
        <v>5</v>
      </c>
      <c r="F105" s="27"/>
      <c r="G105" s="28">
        <v>3.7740971072639997</v>
      </c>
      <c r="H105" s="28">
        <f>G105*1.1</f>
        <v>4.1515068179904002</v>
      </c>
      <c r="I105" s="28">
        <f>IFERROR(G105*(1-S105),"")</f>
        <v>3.7740971072639997</v>
      </c>
      <c r="J105" s="28">
        <f t="shared" si="14"/>
        <v>4.1515068179904002</v>
      </c>
      <c r="K105" s="8" t="s">
        <v>69</v>
      </c>
      <c r="L105" s="8" t="s">
        <v>69</v>
      </c>
      <c r="M105" s="27"/>
      <c r="N105" s="27"/>
      <c r="O105" s="27"/>
      <c r="P105" s="27"/>
      <c r="Q105" s="27"/>
      <c r="R105" s="27"/>
      <c r="S105" s="21">
        <f>IFERROR(VLOOKUP(B105,'Customer Details'!$A$7:$C$14,3,FALSE),"")</f>
        <v>0</v>
      </c>
    </row>
    <row r="106" spans="1:19" s="44" customFormat="1" ht="12" customHeight="1" x14ac:dyDescent="0.2">
      <c r="A106" s="24">
        <v>9500736</v>
      </c>
      <c r="B106" s="27" t="s">
        <v>12</v>
      </c>
      <c r="C106" s="24">
        <v>9500736</v>
      </c>
      <c r="D106" s="24" t="s">
        <v>374</v>
      </c>
      <c r="E106" s="27">
        <v>1</v>
      </c>
      <c r="F106" s="27"/>
      <c r="G106" s="28">
        <v>8.6096590259459997</v>
      </c>
      <c r="H106" s="28">
        <f>G106*1.1</f>
        <v>9.4706249285405999</v>
      </c>
      <c r="I106" s="28">
        <f>IFERROR(G106*(1-S106),"")</f>
        <v>8.6096590259459997</v>
      </c>
      <c r="J106" s="28">
        <f t="shared" si="14"/>
        <v>9.4706249285405999</v>
      </c>
      <c r="K106" s="27"/>
      <c r="L106" s="8" t="s">
        <v>69</v>
      </c>
      <c r="M106" s="27"/>
      <c r="N106" s="27"/>
      <c r="O106" s="27"/>
      <c r="P106" s="27"/>
      <c r="Q106" s="27"/>
      <c r="R106" s="27"/>
      <c r="S106" s="21">
        <f>IFERROR(VLOOKUP(B106,'Customer Details'!$A$7:$C$14,3,FALSE),"")</f>
        <v>0</v>
      </c>
    </row>
    <row r="107" spans="1:19" s="77" customFormat="1" ht="18.75" x14ac:dyDescent="0.2">
      <c r="B107" s="78"/>
      <c r="C107" s="77" t="s">
        <v>375</v>
      </c>
      <c r="D107" s="79"/>
      <c r="E107" s="80"/>
      <c r="F107" s="80"/>
      <c r="G107" s="81"/>
      <c r="H107" s="81"/>
      <c r="I107" s="82"/>
      <c r="J107" s="81"/>
      <c r="K107" s="93"/>
      <c r="L107" s="93"/>
      <c r="M107" s="93"/>
      <c r="N107" s="93"/>
      <c r="O107" s="93"/>
      <c r="P107" s="93"/>
      <c r="Q107" s="93"/>
      <c r="R107" s="159"/>
      <c r="S107" s="141" t="str">
        <f>IFERROR(VLOOKUP(B107,'Customer Details'!$A$7:$C$14,3,FALSE),"")</f>
        <v/>
      </c>
    </row>
    <row r="108" spans="1:19" s="41" customFormat="1" ht="12" customHeight="1" x14ac:dyDescent="0.2">
      <c r="A108" s="24">
        <v>9013763</v>
      </c>
      <c r="B108" s="27" t="s">
        <v>12</v>
      </c>
      <c r="C108" s="24">
        <v>9013763</v>
      </c>
      <c r="D108" s="24" t="s">
        <v>376</v>
      </c>
      <c r="E108" s="27">
        <v>1</v>
      </c>
      <c r="F108" s="27"/>
      <c r="G108" s="28">
        <v>14.742566825249998</v>
      </c>
      <c r="H108" s="28">
        <f>G108*1.1</f>
        <v>16.216823507775</v>
      </c>
      <c r="I108" s="28">
        <f>IFERROR(G108*(1-S108),"")</f>
        <v>14.742566825249998</v>
      </c>
      <c r="J108" s="28">
        <f t="shared" si="14"/>
        <v>16.216823507775</v>
      </c>
      <c r="K108" s="8" t="s">
        <v>69</v>
      </c>
      <c r="L108" s="8" t="s">
        <v>69</v>
      </c>
      <c r="M108" s="27"/>
      <c r="N108" s="27"/>
      <c r="O108" s="27"/>
      <c r="P108" s="27"/>
      <c r="Q108" s="8" t="s">
        <v>69</v>
      </c>
      <c r="R108" s="27"/>
      <c r="S108" s="21">
        <f>IFERROR(VLOOKUP(B108,'Customer Details'!$A$7:$C$14,3,FALSE),"")</f>
        <v>0</v>
      </c>
    </row>
    <row r="109" spans="1:19" s="41" customFormat="1" ht="12" customHeight="1" x14ac:dyDescent="0.2">
      <c r="A109" s="24">
        <v>9500659</v>
      </c>
      <c r="B109" s="27" t="s">
        <v>12</v>
      </c>
      <c r="C109" s="24">
        <v>9500659</v>
      </c>
      <c r="D109" s="24" t="s">
        <v>377</v>
      </c>
      <c r="E109" s="27">
        <v>1</v>
      </c>
      <c r="F109" s="27"/>
      <c r="G109" s="28">
        <v>12.265815598608</v>
      </c>
      <c r="H109" s="28">
        <f>G109*1.1</f>
        <v>13.492397158468801</v>
      </c>
      <c r="I109" s="28">
        <f>IFERROR(G109*(1-S109),"")</f>
        <v>12.265815598608</v>
      </c>
      <c r="J109" s="28">
        <f t="shared" si="14"/>
        <v>13.492397158468801</v>
      </c>
      <c r="K109" s="8" t="s">
        <v>69</v>
      </c>
      <c r="L109" s="8" t="s">
        <v>69</v>
      </c>
      <c r="M109" s="27"/>
      <c r="N109" s="27"/>
      <c r="O109" s="27"/>
      <c r="P109" s="27"/>
      <c r="Q109" s="8" t="s">
        <v>69</v>
      </c>
      <c r="R109" s="27"/>
      <c r="S109" s="21">
        <f>IFERROR(VLOOKUP(B109,'Customer Details'!$A$7:$C$14,3,FALSE),"")</f>
        <v>0</v>
      </c>
    </row>
    <row r="110" spans="1:19" s="77" customFormat="1" ht="11.45" customHeight="1" x14ac:dyDescent="0.2">
      <c r="B110" s="78"/>
      <c r="C110" s="77" t="s">
        <v>316</v>
      </c>
      <c r="D110" s="79"/>
      <c r="E110" s="80"/>
      <c r="F110" s="80"/>
      <c r="G110" s="81"/>
      <c r="H110" s="81"/>
      <c r="I110" s="82"/>
      <c r="J110" s="81"/>
      <c r="K110" s="93"/>
      <c r="L110" s="93"/>
      <c r="M110" s="93"/>
      <c r="N110" s="93"/>
      <c r="O110" s="93"/>
      <c r="P110" s="93"/>
      <c r="Q110" s="93"/>
      <c r="R110" s="159"/>
      <c r="S110" s="94" t="str">
        <f>IFERROR(VLOOKUP(B110,'Customer Details'!$A$7:$C$14,3,FALSE),"")</f>
        <v/>
      </c>
    </row>
    <row r="111" spans="1:19" s="41" customFormat="1" ht="12" customHeight="1" x14ac:dyDescent="0.2">
      <c r="A111" s="24">
        <v>9410651</v>
      </c>
      <c r="B111" s="27" t="s">
        <v>12</v>
      </c>
      <c r="C111" s="24">
        <v>9410651</v>
      </c>
      <c r="D111" s="24" t="s">
        <v>378</v>
      </c>
      <c r="E111" s="27">
        <v>1</v>
      </c>
      <c r="F111" s="27" t="s">
        <v>102</v>
      </c>
      <c r="G111" s="28">
        <v>31.843944342539995</v>
      </c>
      <c r="H111" s="28">
        <f t="shared" ref="H111:H124" si="15">G111*1.1</f>
        <v>35.028338776793994</v>
      </c>
      <c r="I111" s="28">
        <f t="shared" ref="I111:I124" si="16">IFERROR(G111*(1-S111),"")</f>
        <v>31.843944342539995</v>
      </c>
      <c r="J111" s="28">
        <f t="shared" si="14"/>
        <v>35.028338776793994</v>
      </c>
      <c r="K111" s="8" t="s">
        <v>69</v>
      </c>
      <c r="L111" s="8" t="s">
        <v>69</v>
      </c>
      <c r="M111" s="27"/>
      <c r="N111" s="8" t="s">
        <v>69</v>
      </c>
      <c r="O111" s="27"/>
      <c r="P111" s="27"/>
      <c r="Q111" s="27"/>
      <c r="R111" s="27"/>
      <c r="S111" s="21">
        <f>IFERROR(VLOOKUP(B111,'Customer Details'!$A$7:$C$14,3,FALSE),"")</f>
        <v>0</v>
      </c>
    </row>
    <row r="112" spans="1:19" s="41" customFormat="1" ht="12" customHeight="1" x14ac:dyDescent="0.2">
      <c r="A112" s="24">
        <v>9910013</v>
      </c>
      <c r="B112" s="27" t="s">
        <v>12</v>
      </c>
      <c r="C112" s="24">
        <v>9910013</v>
      </c>
      <c r="D112" s="24" t="s">
        <v>379</v>
      </c>
      <c r="E112" s="27">
        <v>1</v>
      </c>
      <c r="F112" s="27"/>
      <c r="G112" s="28">
        <v>19.578128743932002</v>
      </c>
      <c r="H112" s="28">
        <f t="shared" si="15"/>
        <v>21.535941618325204</v>
      </c>
      <c r="I112" s="28">
        <f t="shared" si="16"/>
        <v>19.578128743932002</v>
      </c>
      <c r="J112" s="28">
        <f t="shared" si="14"/>
        <v>21.535941618325204</v>
      </c>
      <c r="K112" s="8" t="s">
        <v>69</v>
      </c>
      <c r="L112" s="27"/>
      <c r="M112" s="27"/>
      <c r="N112" s="8" t="s">
        <v>69</v>
      </c>
      <c r="O112" s="27"/>
      <c r="P112" s="27"/>
      <c r="Q112" s="27"/>
      <c r="R112" s="27"/>
      <c r="S112" s="21">
        <f>IFERROR(VLOOKUP(B112,'Customer Details'!$A$7:$C$14,3,FALSE),"")</f>
        <v>0</v>
      </c>
    </row>
    <row r="113" spans="1:19" s="41" customFormat="1" ht="12" customHeight="1" x14ac:dyDescent="0.2">
      <c r="A113" s="24">
        <v>9670013</v>
      </c>
      <c r="B113" s="27" t="s">
        <v>12</v>
      </c>
      <c r="C113" s="24">
        <v>9670013</v>
      </c>
      <c r="D113" s="24" t="s">
        <v>380</v>
      </c>
      <c r="E113" s="27">
        <v>1</v>
      </c>
      <c r="F113" s="27" t="s">
        <v>102</v>
      </c>
      <c r="G113" s="28">
        <v>31.843944342539995</v>
      </c>
      <c r="H113" s="28">
        <f t="shared" si="15"/>
        <v>35.028338776793994</v>
      </c>
      <c r="I113" s="28">
        <f t="shared" si="16"/>
        <v>31.843944342539995</v>
      </c>
      <c r="J113" s="28">
        <f t="shared" si="14"/>
        <v>35.028338776793994</v>
      </c>
      <c r="K113" s="8" t="s">
        <v>69</v>
      </c>
      <c r="L113" s="8" t="s">
        <v>69</v>
      </c>
      <c r="M113" s="8" t="s">
        <v>69</v>
      </c>
      <c r="N113" s="8" t="s">
        <v>69</v>
      </c>
      <c r="O113" s="27"/>
      <c r="P113" s="8"/>
      <c r="Q113" s="8" t="s">
        <v>69</v>
      </c>
      <c r="R113" s="27"/>
      <c r="S113" s="21">
        <f>IFERROR(VLOOKUP(B113,'Customer Details'!$A$7:$C$14,3,FALSE),"")</f>
        <v>0</v>
      </c>
    </row>
    <row r="114" spans="1:19" s="41" customFormat="1" ht="12" customHeight="1" x14ac:dyDescent="0.2">
      <c r="A114" s="24">
        <v>9910000</v>
      </c>
      <c r="B114" s="27" t="s">
        <v>12</v>
      </c>
      <c r="C114" s="24">
        <v>9910000</v>
      </c>
      <c r="D114" s="24" t="s">
        <v>381</v>
      </c>
      <c r="E114" s="27">
        <v>1</v>
      </c>
      <c r="F114" s="27"/>
      <c r="G114" s="28">
        <v>15.921972171269998</v>
      </c>
      <c r="H114" s="28">
        <f t="shared" si="15"/>
        <v>17.514169388396997</v>
      </c>
      <c r="I114" s="28">
        <f t="shared" si="16"/>
        <v>15.921972171269998</v>
      </c>
      <c r="J114" s="28">
        <f t="shared" si="14"/>
        <v>17.514169388396997</v>
      </c>
      <c r="K114" s="8"/>
      <c r="L114" s="27"/>
      <c r="M114" s="8" t="s">
        <v>69</v>
      </c>
      <c r="N114" s="8" t="s">
        <v>69</v>
      </c>
      <c r="O114" s="27"/>
      <c r="P114" s="27"/>
      <c r="Q114" s="8" t="s">
        <v>69</v>
      </c>
      <c r="R114" s="27"/>
      <c r="S114" s="21">
        <f>IFERROR(VLOOKUP(B114,'Customer Details'!$A$7:$C$14,3,FALSE),"")</f>
        <v>0</v>
      </c>
    </row>
    <row r="115" spans="1:19" s="41" customFormat="1" ht="12" customHeight="1" x14ac:dyDescent="0.2">
      <c r="A115" s="24">
        <v>9910001</v>
      </c>
      <c r="B115" s="27" t="s">
        <v>12</v>
      </c>
      <c r="C115" s="24">
        <v>9910001</v>
      </c>
      <c r="D115" s="24" t="s">
        <v>382</v>
      </c>
      <c r="E115" s="27">
        <v>1</v>
      </c>
      <c r="F115" s="27"/>
      <c r="G115" s="28">
        <v>20.757534089951999</v>
      </c>
      <c r="H115" s="28">
        <f t="shared" si="15"/>
        <v>22.8332874989472</v>
      </c>
      <c r="I115" s="28">
        <f t="shared" si="16"/>
        <v>20.757534089951999</v>
      </c>
      <c r="J115" s="28">
        <f t="shared" si="14"/>
        <v>22.8332874989472</v>
      </c>
      <c r="K115" s="8"/>
      <c r="L115" s="27"/>
      <c r="M115" s="8" t="s">
        <v>69</v>
      </c>
      <c r="N115" s="8" t="s">
        <v>69</v>
      </c>
      <c r="O115" s="27"/>
      <c r="P115" s="27"/>
      <c r="Q115" s="8" t="s">
        <v>69</v>
      </c>
      <c r="R115" s="27"/>
      <c r="S115" s="21">
        <f>IFERROR(VLOOKUP(B115,'Customer Details'!$A$7:$C$14,3,FALSE),"")</f>
        <v>0</v>
      </c>
    </row>
    <row r="116" spans="1:19" s="41" customFormat="1" ht="12" customHeight="1" x14ac:dyDescent="0.2">
      <c r="A116" s="24">
        <v>9410665</v>
      </c>
      <c r="B116" s="27" t="s">
        <v>12</v>
      </c>
      <c r="C116" s="24">
        <v>9410665</v>
      </c>
      <c r="D116" s="24" t="s">
        <v>383</v>
      </c>
      <c r="E116" s="27">
        <v>1</v>
      </c>
      <c r="F116" s="27" t="s">
        <v>102</v>
      </c>
      <c r="G116" s="28">
        <v>29.367193115898001</v>
      </c>
      <c r="H116" s="28">
        <f t="shared" si="15"/>
        <v>32.303912427487802</v>
      </c>
      <c r="I116" s="28">
        <f t="shared" si="16"/>
        <v>29.367193115898001</v>
      </c>
      <c r="J116" s="28">
        <f t="shared" si="14"/>
        <v>32.303912427487802</v>
      </c>
      <c r="K116" s="8" t="s">
        <v>69</v>
      </c>
      <c r="L116" s="27"/>
      <c r="M116" s="27"/>
      <c r="N116" s="8" t="s">
        <v>69</v>
      </c>
      <c r="O116" s="27"/>
      <c r="P116" s="27"/>
      <c r="Q116" s="27"/>
      <c r="R116" s="27"/>
      <c r="S116" s="21">
        <f>IFERROR(VLOOKUP(B116,'Customer Details'!$A$7:$C$14,3,FALSE),"")</f>
        <v>0</v>
      </c>
    </row>
    <row r="117" spans="1:19" s="41" customFormat="1" ht="12" customHeight="1" x14ac:dyDescent="0.2">
      <c r="A117" s="24">
        <v>9137029</v>
      </c>
      <c r="B117" s="27" t="s">
        <v>12</v>
      </c>
      <c r="C117" s="24">
        <v>9137029</v>
      </c>
      <c r="D117" s="24" t="s">
        <v>384</v>
      </c>
      <c r="E117" s="27">
        <v>1</v>
      </c>
      <c r="F117" s="27" t="s">
        <v>102</v>
      </c>
      <c r="G117" s="28">
        <v>12.265815598608</v>
      </c>
      <c r="H117" s="28">
        <f t="shared" si="15"/>
        <v>13.492397158468801</v>
      </c>
      <c r="I117" s="28">
        <f t="shared" si="16"/>
        <v>12.265815598608</v>
      </c>
      <c r="J117" s="28">
        <f t="shared" si="14"/>
        <v>13.492397158468801</v>
      </c>
      <c r="K117" s="8" t="s">
        <v>69</v>
      </c>
      <c r="L117" s="27"/>
      <c r="M117" s="27"/>
      <c r="N117" s="8" t="s">
        <v>69</v>
      </c>
      <c r="O117" s="27"/>
      <c r="P117" s="27"/>
      <c r="Q117" s="27"/>
      <c r="R117" s="27"/>
      <c r="S117" s="21">
        <f>IFERROR(VLOOKUP(B117,'Customer Details'!$A$7:$C$14,3,FALSE),"")</f>
        <v>0</v>
      </c>
    </row>
    <row r="118" spans="1:19" s="41" customFormat="1" ht="12" customHeight="1" x14ac:dyDescent="0.2">
      <c r="A118" s="24">
        <v>9206033</v>
      </c>
      <c r="B118" s="27" t="s">
        <v>12</v>
      </c>
      <c r="C118" s="24">
        <v>9206033</v>
      </c>
      <c r="D118" s="24" t="s">
        <v>385</v>
      </c>
      <c r="E118" s="27">
        <v>1</v>
      </c>
      <c r="F118" s="27"/>
      <c r="G118" s="28">
        <v>6.1329077993040002</v>
      </c>
      <c r="H118" s="28">
        <f t="shared" si="15"/>
        <v>6.7461985792344006</v>
      </c>
      <c r="I118" s="28">
        <f t="shared" si="16"/>
        <v>6.1329077993040002</v>
      </c>
      <c r="J118" s="28">
        <f t="shared" si="14"/>
        <v>6.7461985792344006</v>
      </c>
      <c r="K118" s="8" t="s">
        <v>69</v>
      </c>
      <c r="L118" s="8" t="s">
        <v>69</v>
      </c>
      <c r="M118" s="8" t="s">
        <v>69</v>
      </c>
      <c r="N118" s="8" t="s">
        <v>69</v>
      </c>
      <c r="O118" s="27"/>
      <c r="P118" s="8" t="s">
        <v>69</v>
      </c>
      <c r="Q118" s="8" t="s">
        <v>69</v>
      </c>
      <c r="R118" s="27"/>
      <c r="S118" s="21">
        <f>IFERROR(VLOOKUP(B118,'Customer Details'!$A$7:$C$14,3,FALSE),"")</f>
        <v>0</v>
      </c>
    </row>
    <row r="119" spans="1:19" s="41" customFormat="1" ht="12" customHeight="1" x14ac:dyDescent="0.2">
      <c r="A119" s="24">
        <v>9910002</v>
      </c>
      <c r="B119" s="27" t="s">
        <v>12</v>
      </c>
      <c r="C119" s="24">
        <v>9910002</v>
      </c>
      <c r="D119" s="24" t="s">
        <v>386</v>
      </c>
      <c r="E119" s="27">
        <v>1</v>
      </c>
      <c r="F119" s="27"/>
      <c r="G119" s="28">
        <v>6.1329077993040002</v>
      </c>
      <c r="H119" s="28">
        <f t="shared" si="15"/>
        <v>6.7461985792344006</v>
      </c>
      <c r="I119" s="28">
        <f t="shared" si="16"/>
        <v>6.1329077993040002</v>
      </c>
      <c r="J119" s="28">
        <f t="shared" si="14"/>
        <v>6.7461985792344006</v>
      </c>
      <c r="K119" s="27"/>
      <c r="L119" s="27"/>
      <c r="M119" s="8" t="s">
        <v>69</v>
      </c>
      <c r="N119" s="8" t="s">
        <v>69</v>
      </c>
      <c r="O119" s="27"/>
      <c r="P119" s="27"/>
      <c r="Q119" s="8" t="s">
        <v>69</v>
      </c>
      <c r="R119" s="27"/>
      <c r="S119" s="21">
        <f>IFERROR(VLOOKUP(B119,'Customer Details'!$A$7:$C$14,3,FALSE),"")</f>
        <v>0</v>
      </c>
    </row>
    <row r="120" spans="1:19" s="41" customFormat="1" ht="12" customHeight="1" x14ac:dyDescent="0.2">
      <c r="A120" s="24">
        <v>9910016</v>
      </c>
      <c r="B120" s="27" t="s">
        <v>12</v>
      </c>
      <c r="C120" s="24">
        <v>9910016</v>
      </c>
      <c r="D120" s="24" t="s">
        <v>387</v>
      </c>
      <c r="E120" s="27">
        <v>1</v>
      </c>
      <c r="F120" s="27"/>
      <c r="G120" s="28">
        <v>19.578128743932002</v>
      </c>
      <c r="H120" s="28">
        <f t="shared" si="15"/>
        <v>21.535941618325204</v>
      </c>
      <c r="I120" s="28">
        <f t="shared" si="16"/>
        <v>19.578128743932002</v>
      </c>
      <c r="J120" s="28">
        <f t="shared" si="14"/>
        <v>21.535941618325204</v>
      </c>
      <c r="K120" s="8" t="s">
        <v>69</v>
      </c>
      <c r="L120" s="27"/>
      <c r="M120" s="27"/>
      <c r="N120" s="27"/>
      <c r="O120" s="27"/>
      <c r="P120" s="27"/>
      <c r="Q120" s="27"/>
      <c r="R120" s="27"/>
      <c r="S120" s="21">
        <f>IFERROR(VLOOKUP(B120,'Customer Details'!$A$7:$C$14,3,FALSE),"")</f>
        <v>0</v>
      </c>
    </row>
    <row r="121" spans="1:19" s="41" customFormat="1" ht="12" customHeight="1" x14ac:dyDescent="0.2">
      <c r="A121" s="24">
        <v>9701240</v>
      </c>
      <c r="B121" s="27" t="s">
        <v>12</v>
      </c>
      <c r="C121" s="24">
        <v>9701240</v>
      </c>
      <c r="D121" s="24" t="s">
        <v>388</v>
      </c>
      <c r="E121" s="27">
        <v>1</v>
      </c>
      <c r="F121" s="27" t="s">
        <v>102</v>
      </c>
      <c r="G121" s="28">
        <v>11.086410252587998</v>
      </c>
      <c r="H121" s="28">
        <f t="shared" si="15"/>
        <v>12.195051277846797</v>
      </c>
      <c r="I121" s="28">
        <f t="shared" si="16"/>
        <v>11.086410252587998</v>
      </c>
      <c r="J121" s="28">
        <f t="shared" si="14"/>
        <v>12.195051277846797</v>
      </c>
      <c r="K121" s="8" t="s">
        <v>69</v>
      </c>
      <c r="L121" s="27"/>
      <c r="M121" s="27"/>
      <c r="N121" s="27"/>
      <c r="O121" s="27"/>
      <c r="P121" s="27"/>
      <c r="Q121" s="27"/>
      <c r="R121" s="27"/>
      <c r="S121" s="21">
        <f>IFERROR(VLOOKUP(B121,'Customer Details'!$A$7:$C$14,3,FALSE),"")</f>
        <v>0</v>
      </c>
    </row>
    <row r="122" spans="1:19" s="41" customFormat="1" ht="12" customHeight="1" x14ac:dyDescent="0.2">
      <c r="A122" s="24">
        <v>9910003</v>
      </c>
      <c r="B122" s="27" t="s">
        <v>12</v>
      </c>
      <c r="C122" s="24">
        <v>9910003</v>
      </c>
      <c r="D122" s="24" t="s">
        <v>389</v>
      </c>
      <c r="E122" s="27">
        <v>1</v>
      </c>
      <c r="F122" s="27"/>
      <c r="G122" s="28">
        <v>24.413690662613998</v>
      </c>
      <c r="H122" s="28">
        <f t="shared" si="15"/>
        <v>26.8550597288754</v>
      </c>
      <c r="I122" s="28">
        <f t="shared" si="16"/>
        <v>24.413690662613998</v>
      </c>
      <c r="J122" s="28">
        <f t="shared" si="14"/>
        <v>26.8550597288754</v>
      </c>
      <c r="K122" s="27"/>
      <c r="L122" s="27"/>
      <c r="M122" s="8" t="s">
        <v>69</v>
      </c>
      <c r="N122" s="8" t="s">
        <v>69</v>
      </c>
      <c r="O122" s="27"/>
      <c r="P122" s="8" t="s">
        <v>69</v>
      </c>
      <c r="Q122" s="8" t="s">
        <v>69</v>
      </c>
      <c r="R122" s="27"/>
      <c r="S122" s="21">
        <f>IFERROR(VLOOKUP(B122,'Customer Details'!$A$7:$C$14,3,FALSE),"")</f>
        <v>0</v>
      </c>
    </row>
    <row r="123" spans="1:19" s="41" customFormat="1" ht="12" customHeight="1" x14ac:dyDescent="0.2">
      <c r="A123" s="24">
        <v>9410715</v>
      </c>
      <c r="B123" s="27" t="s">
        <v>12</v>
      </c>
      <c r="C123" s="24">
        <v>9410715</v>
      </c>
      <c r="D123" s="24" t="s">
        <v>390</v>
      </c>
      <c r="E123" s="27">
        <v>1</v>
      </c>
      <c r="F123" s="27"/>
      <c r="G123" s="28">
        <v>12.265815598608</v>
      </c>
      <c r="H123" s="28">
        <f t="shared" si="15"/>
        <v>13.492397158468801</v>
      </c>
      <c r="I123" s="28">
        <f t="shared" si="16"/>
        <v>12.265815598608</v>
      </c>
      <c r="J123" s="28">
        <f t="shared" si="14"/>
        <v>13.492397158468801</v>
      </c>
      <c r="K123" s="27"/>
      <c r="L123" s="27"/>
      <c r="M123" s="27"/>
      <c r="N123" s="27"/>
      <c r="O123" s="27"/>
      <c r="P123" s="27"/>
      <c r="Q123" s="8" t="s">
        <v>69</v>
      </c>
      <c r="R123" s="27"/>
      <c r="S123" s="21">
        <f>IFERROR(VLOOKUP(B123,'Customer Details'!$A$7:$C$14,3,FALSE),"")</f>
        <v>0</v>
      </c>
    </row>
    <row r="124" spans="1:19" s="41" customFormat="1" ht="12" customHeight="1" x14ac:dyDescent="0.2">
      <c r="A124" s="24">
        <v>9430601</v>
      </c>
      <c r="B124" s="27" t="s">
        <v>12</v>
      </c>
      <c r="C124" s="24">
        <v>9430601</v>
      </c>
      <c r="D124" s="24" t="s">
        <v>391</v>
      </c>
      <c r="E124" s="27">
        <v>1</v>
      </c>
      <c r="F124" s="27" t="s">
        <v>199</v>
      </c>
      <c r="G124" s="28">
        <v>98.952108531077997</v>
      </c>
      <c r="H124" s="28">
        <f t="shared" si="15"/>
        <v>108.84731938418581</v>
      </c>
      <c r="I124" s="28">
        <f t="shared" si="16"/>
        <v>98.952108531077997</v>
      </c>
      <c r="J124" s="28">
        <f t="shared" si="14"/>
        <v>108.84731938418581</v>
      </c>
      <c r="K124" s="27"/>
      <c r="L124" s="27"/>
      <c r="M124" s="8" t="s">
        <v>69</v>
      </c>
      <c r="N124" s="27"/>
      <c r="O124" s="27"/>
      <c r="P124" s="8" t="s">
        <v>69</v>
      </c>
      <c r="Q124" s="27"/>
      <c r="R124" s="27"/>
      <c r="S124" s="21">
        <f>IFERROR(VLOOKUP(B124,'Customer Details'!$A$7:$C$14,3,FALSE),"")</f>
        <v>0</v>
      </c>
    </row>
    <row r="125" spans="1:19" s="77" customFormat="1" ht="16.5" customHeight="1" x14ac:dyDescent="0.2">
      <c r="B125" s="78"/>
      <c r="C125" s="77" t="s">
        <v>392</v>
      </c>
      <c r="D125" s="79"/>
      <c r="E125" s="80"/>
      <c r="F125" s="80"/>
      <c r="G125" s="81"/>
      <c r="H125" s="81"/>
      <c r="I125" s="82"/>
      <c r="J125" s="81"/>
      <c r="K125" s="93"/>
      <c r="L125" s="93"/>
      <c r="M125" s="93"/>
      <c r="N125" s="93"/>
      <c r="O125" s="93"/>
      <c r="P125" s="93"/>
      <c r="Q125" s="93"/>
      <c r="R125" s="93"/>
      <c r="S125" s="140" t="str">
        <f>IFERROR(VLOOKUP(B125,'Customer Details'!$A$7:$C$14,3,FALSE),"")</f>
        <v/>
      </c>
    </row>
    <row r="126" spans="1:19" s="41" customFormat="1" ht="12" customHeight="1" x14ac:dyDescent="0.2">
      <c r="A126" s="24">
        <v>9910040</v>
      </c>
      <c r="B126" s="27" t="s">
        <v>12</v>
      </c>
      <c r="C126" s="24">
        <v>9910040</v>
      </c>
      <c r="D126" s="24" t="s">
        <v>393</v>
      </c>
      <c r="E126" s="27">
        <v>1</v>
      </c>
      <c r="F126" s="27"/>
      <c r="G126" s="28">
        <v>33.023349688559996</v>
      </c>
      <c r="H126" s="28">
        <f>G126*1.1</f>
        <v>36.325684657415998</v>
      </c>
      <c r="I126" s="28">
        <f>IFERROR(G126*(1-S126),"")</f>
        <v>33.023349688559996</v>
      </c>
      <c r="J126" s="28">
        <f t="shared" si="14"/>
        <v>36.325684657415998</v>
      </c>
      <c r="K126" s="27"/>
      <c r="L126" s="27"/>
      <c r="M126" s="8" t="s">
        <v>69</v>
      </c>
      <c r="N126" s="8" t="s">
        <v>69</v>
      </c>
      <c r="O126" s="27"/>
      <c r="P126" s="27"/>
      <c r="Q126" s="8" t="s">
        <v>69</v>
      </c>
      <c r="R126" s="27"/>
      <c r="S126" s="21">
        <f>IFERROR(VLOOKUP(B126,'Customer Details'!$A$7:$C$14,3,FALSE),"")</f>
        <v>0</v>
      </c>
    </row>
    <row r="127" spans="1:19" s="45" customFormat="1" ht="12" customHeight="1" x14ac:dyDescent="0.2">
      <c r="A127" s="24">
        <v>9910051</v>
      </c>
      <c r="B127" s="27" t="s">
        <v>12</v>
      </c>
      <c r="C127" s="24">
        <v>9910051</v>
      </c>
      <c r="D127" s="24" t="s">
        <v>394</v>
      </c>
      <c r="E127" s="27">
        <v>1</v>
      </c>
      <c r="F127" s="27" t="s">
        <v>102</v>
      </c>
      <c r="G127" s="28">
        <v>13.445220944628</v>
      </c>
      <c r="H127" s="28">
        <f>G127*1.1</f>
        <v>14.789743039090801</v>
      </c>
      <c r="I127" s="28">
        <f>IFERROR(G127*(1-S127),"")</f>
        <v>13.445220944628</v>
      </c>
      <c r="J127" s="28">
        <f t="shared" si="14"/>
        <v>14.789743039090801</v>
      </c>
      <c r="K127" s="27"/>
      <c r="L127" s="27"/>
      <c r="M127" s="8" t="s">
        <v>69</v>
      </c>
      <c r="N127" s="8" t="s">
        <v>69</v>
      </c>
      <c r="O127" s="27"/>
      <c r="P127" s="27"/>
      <c r="Q127" s="8" t="s">
        <v>69</v>
      </c>
      <c r="R127" s="27"/>
      <c r="S127" s="21">
        <f>IFERROR(VLOOKUP(B127,'Customer Details'!$A$7:$C$14,3,FALSE),"")</f>
        <v>0</v>
      </c>
    </row>
    <row r="128" spans="1:19" s="128" customFormat="1" ht="15.75" customHeight="1" x14ac:dyDescent="0.2">
      <c r="A128" s="142"/>
      <c r="B128" s="143"/>
      <c r="C128" s="142" t="s">
        <v>395</v>
      </c>
      <c r="D128" s="129"/>
      <c r="E128" s="144"/>
      <c r="F128" s="144"/>
      <c r="G128" s="151"/>
      <c r="H128" s="151"/>
      <c r="I128" s="152"/>
      <c r="J128" s="151"/>
      <c r="K128" s="148"/>
      <c r="L128" s="148"/>
      <c r="M128" s="148"/>
      <c r="N128" s="148"/>
      <c r="O128" s="148"/>
      <c r="P128" s="148"/>
      <c r="Q128" s="148"/>
      <c r="R128" s="149"/>
      <c r="S128" s="153" t="str">
        <f>IFERROR(VLOOKUP(B128,'Customer Details'!$A$7:$C$14,3,FALSE),"")</f>
        <v/>
      </c>
    </row>
    <row r="129" spans="1:19" s="77" customFormat="1" ht="14.25" customHeight="1" x14ac:dyDescent="0.2">
      <c r="B129" s="78"/>
      <c r="C129" s="77" t="s">
        <v>302</v>
      </c>
      <c r="D129" s="79"/>
      <c r="E129" s="80"/>
      <c r="F129" s="80"/>
      <c r="G129" s="81"/>
      <c r="H129" s="81"/>
      <c r="I129" s="82"/>
      <c r="J129" s="81"/>
      <c r="K129" s="93"/>
      <c r="L129" s="93"/>
      <c r="M129" s="93"/>
      <c r="N129" s="93"/>
      <c r="O129" s="93"/>
      <c r="P129" s="93"/>
      <c r="Q129" s="93"/>
      <c r="R129" s="159"/>
      <c r="S129" s="141"/>
    </row>
    <row r="130" spans="1:19" s="41" customFormat="1" ht="12" customHeight="1" x14ac:dyDescent="0.2">
      <c r="A130" s="24">
        <v>9500687</v>
      </c>
      <c r="B130" s="27" t="s">
        <v>12</v>
      </c>
      <c r="C130" s="24">
        <v>9500687</v>
      </c>
      <c r="D130" s="24" t="s">
        <v>396</v>
      </c>
      <c r="E130" s="27">
        <v>1</v>
      </c>
      <c r="F130" s="27" t="s">
        <v>199</v>
      </c>
      <c r="G130" s="28">
        <v>89.16304415911199</v>
      </c>
      <c r="H130" s="28">
        <f>G130*1.1</f>
        <v>98.079348575023204</v>
      </c>
      <c r="I130" s="28">
        <f>IFERROR(G130*(1-S130),"")</f>
        <v>89.16304415911199</v>
      </c>
      <c r="J130" s="28">
        <f t="shared" si="14"/>
        <v>98.079348575023204</v>
      </c>
      <c r="K130" s="8" t="s">
        <v>69</v>
      </c>
      <c r="L130" s="8" t="s">
        <v>69</v>
      </c>
      <c r="M130" s="27"/>
      <c r="N130" s="27"/>
      <c r="O130" s="27"/>
      <c r="P130" s="27"/>
      <c r="Q130" s="27"/>
      <c r="R130" s="27"/>
      <c r="S130" s="21">
        <f>IFERROR(VLOOKUP(B130,'Customer Details'!$A$7:$C$14,3,FALSE),"")</f>
        <v>0</v>
      </c>
    </row>
    <row r="131" spans="1:19" s="77" customFormat="1" ht="12.6" customHeight="1" x14ac:dyDescent="0.2">
      <c r="B131" s="78"/>
      <c r="C131" s="77" t="s">
        <v>397</v>
      </c>
      <c r="D131" s="79"/>
      <c r="E131" s="80"/>
      <c r="F131" s="80"/>
      <c r="G131" s="81"/>
      <c r="H131" s="81"/>
      <c r="I131" s="82"/>
      <c r="J131" s="81"/>
      <c r="K131" s="93"/>
      <c r="L131" s="93"/>
      <c r="M131" s="93"/>
      <c r="N131" s="93"/>
      <c r="O131" s="93"/>
      <c r="P131" s="93"/>
      <c r="Q131" s="93"/>
      <c r="R131" s="159"/>
      <c r="S131" s="94" t="str">
        <f>IFERROR(VLOOKUP(B131,'Customer Details'!$A$7:$C$14,3,FALSE),"")</f>
        <v/>
      </c>
    </row>
    <row r="132" spans="1:19" s="41" customFormat="1" ht="12" customHeight="1" x14ac:dyDescent="0.2">
      <c r="A132" s="24">
        <v>9410654</v>
      </c>
      <c r="B132" s="27" t="s">
        <v>12</v>
      </c>
      <c r="C132" s="24">
        <v>9410654</v>
      </c>
      <c r="D132" s="24" t="s">
        <v>398</v>
      </c>
      <c r="E132" s="27">
        <v>1</v>
      </c>
      <c r="F132" s="27" t="s">
        <v>199</v>
      </c>
      <c r="G132" s="28">
        <v>164.880867373596</v>
      </c>
      <c r="H132" s="28">
        <f>G132*1.1</f>
        <v>181.36895411095563</v>
      </c>
      <c r="I132" s="28">
        <f>IFERROR(G132*(1-S132),"")</f>
        <v>164.880867373596</v>
      </c>
      <c r="J132" s="28">
        <f t="shared" si="14"/>
        <v>181.36895411095563</v>
      </c>
      <c r="K132" s="8" t="s">
        <v>69</v>
      </c>
      <c r="L132" s="8" t="s">
        <v>69</v>
      </c>
      <c r="M132" s="27"/>
      <c r="N132" s="8" t="s">
        <v>69</v>
      </c>
      <c r="O132" s="27"/>
      <c r="P132" s="27"/>
      <c r="Q132" s="27"/>
      <c r="R132" s="27"/>
      <c r="S132" s="21">
        <f>IFERROR(VLOOKUP(B132,'Customer Details'!$A$7:$C$14,3,FALSE),"")</f>
        <v>0</v>
      </c>
    </row>
    <row r="133" spans="1:19" s="41" customFormat="1" ht="12" customHeight="1" x14ac:dyDescent="0.2">
      <c r="A133" s="24">
        <v>9146011</v>
      </c>
      <c r="B133" s="27" t="s">
        <v>12</v>
      </c>
      <c r="C133" s="24">
        <v>9146011</v>
      </c>
      <c r="D133" s="24" t="s">
        <v>399</v>
      </c>
      <c r="E133" s="27">
        <v>1</v>
      </c>
      <c r="F133" s="27" t="s">
        <v>102</v>
      </c>
      <c r="G133" s="28">
        <v>22.054879970574</v>
      </c>
      <c r="H133" s="28">
        <f>G133*1.1</f>
        <v>24.260367967631403</v>
      </c>
      <c r="I133" s="28">
        <f>IFERROR(G133*(1-S133),"")</f>
        <v>22.054879970574</v>
      </c>
      <c r="J133" s="28">
        <f t="shared" si="14"/>
        <v>24.260367967631403</v>
      </c>
      <c r="K133" s="8" t="s">
        <v>69</v>
      </c>
      <c r="L133" s="8"/>
      <c r="M133" s="27"/>
      <c r="N133" s="8" t="s">
        <v>69</v>
      </c>
      <c r="O133" s="27"/>
      <c r="P133" s="27"/>
      <c r="Q133" s="27"/>
      <c r="R133" s="27"/>
      <c r="S133" s="21">
        <f>IFERROR(VLOOKUP(B133,'Customer Details'!$A$7:$C$14,3,FALSE),"")</f>
        <v>0</v>
      </c>
    </row>
    <row r="134" spans="1:19" s="41" customFormat="1" ht="12" customHeight="1" x14ac:dyDescent="0.2">
      <c r="A134" s="24">
        <v>1781018</v>
      </c>
      <c r="B134" s="27" t="s">
        <v>12</v>
      </c>
      <c r="C134" s="24">
        <v>1781018</v>
      </c>
      <c r="D134" s="24" t="s">
        <v>400</v>
      </c>
      <c r="E134" s="27">
        <v>1</v>
      </c>
      <c r="F134" s="27" t="s">
        <v>102</v>
      </c>
      <c r="G134" s="28">
        <v>31.843944342539995</v>
      </c>
      <c r="H134" s="28">
        <f>G134*1.1</f>
        <v>35.028338776793994</v>
      </c>
      <c r="I134" s="28">
        <f>IFERROR(G134*(1-S134),"")</f>
        <v>31.843944342539995</v>
      </c>
      <c r="J134" s="28">
        <f t="shared" si="14"/>
        <v>35.028338776793994</v>
      </c>
      <c r="K134" s="8" t="s">
        <v>69</v>
      </c>
      <c r="L134" s="8"/>
      <c r="M134" s="27"/>
      <c r="N134" s="8" t="s">
        <v>69</v>
      </c>
      <c r="O134" s="27"/>
      <c r="P134" s="27"/>
      <c r="Q134" s="27"/>
      <c r="R134" s="27"/>
      <c r="S134" s="21">
        <f>IFERROR(VLOOKUP(B134,'Customer Details'!$A$7:$C$14,3,FALSE),"")</f>
        <v>0</v>
      </c>
    </row>
    <row r="135" spans="1:19" s="41" customFormat="1" ht="12" customHeight="1" x14ac:dyDescent="0.2">
      <c r="A135" s="24">
        <v>9002541</v>
      </c>
      <c r="B135" s="27" t="s">
        <v>12</v>
      </c>
      <c r="C135" s="24">
        <v>9002541</v>
      </c>
      <c r="D135" s="52" t="s">
        <v>401</v>
      </c>
      <c r="E135" s="27">
        <v>1</v>
      </c>
      <c r="F135" s="27" t="s">
        <v>102</v>
      </c>
      <c r="G135" s="28">
        <v>63.569948150477991</v>
      </c>
      <c r="H135" s="28">
        <f>G135*1.1</f>
        <v>69.926942965525797</v>
      </c>
      <c r="I135" s="28">
        <f>IFERROR(G135*(1-S135),"")</f>
        <v>63.569948150477991</v>
      </c>
      <c r="J135" s="28">
        <f t="shared" si="14"/>
        <v>69.926942965525797</v>
      </c>
      <c r="K135" s="8" t="s">
        <v>69</v>
      </c>
      <c r="L135" s="53"/>
      <c r="M135" s="53"/>
      <c r="N135" s="8" t="s">
        <v>69</v>
      </c>
      <c r="O135" s="53"/>
      <c r="P135" s="53"/>
      <c r="Q135" s="53"/>
      <c r="R135" s="53"/>
      <c r="S135" s="46">
        <f>IFERROR(VLOOKUP(B135,'Customer Details'!$A$7:$C$14,3,FALSE),"")</f>
        <v>0</v>
      </c>
    </row>
    <row r="136" spans="1:19" s="128" customFormat="1" ht="18.75" x14ac:dyDescent="0.2">
      <c r="A136" s="142"/>
      <c r="B136" s="143"/>
      <c r="C136" s="142" t="s">
        <v>402</v>
      </c>
      <c r="D136" s="129"/>
      <c r="E136" s="144"/>
      <c r="F136" s="144"/>
      <c r="G136" s="151"/>
      <c r="H136" s="151"/>
      <c r="I136" s="152"/>
      <c r="J136" s="151"/>
      <c r="K136" s="148"/>
      <c r="L136" s="148"/>
      <c r="M136" s="148"/>
      <c r="N136" s="148"/>
      <c r="O136" s="148"/>
      <c r="P136" s="148"/>
      <c r="Q136" s="148"/>
      <c r="R136" s="148"/>
      <c r="S136" s="154" t="str">
        <f>IFERROR(VLOOKUP(B136,'Customer Details'!$A$7:$C$14,3,FALSE),"")</f>
        <v/>
      </c>
    </row>
    <row r="137" spans="1:19" s="97" customFormat="1" ht="12" customHeight="1" x14ac:dyDescent="0.2">
      <c r="A137" s="77"/>
      <c r="B137" s="78"/>
      <c r="C137" s="77" t="s">
        <v>403</v>
      </c>
      <c r="D137" s="79"/>
      <c r="E137" s="80"/>
      <c r="F137" s="80"/>
      <c r="G137" s="81"/>
      <c r="H137" s="81"/>
      <c r="I137" s="82"/>
      <c r="J137" s="81"/>
      <c r="K137" s="93"/>
      <c r="L137" s="93"/>
      <c r="M137" s="93"/>
      <c r="N137" s="93"/>
      <c r="O137" s="93"/>
      <c r="P137" s="93"/>
      <c r="Q137" s="93"/>
      <c r="R137" s="93"/>
      <c r="S137" s="94" t="str">
        <f>IFERROR(VLOOKUP(B137,'Customer Details'!$A$7:$C$14,3,FALSE),"")</f>
        <v/>
      </c>
    </row>
    <row r="138" spans="1:19" s="41" customFormat="1" ht="12" customHeight="1" x14ac:dyDescent="0.2">
      <c r="A138" s="24">
        <v>9129630</v>
      </c>
      <c r="B138" s="27" t="s">
        <v>12</v>
      </c>
      <c r="C138" s="24">
        <v>9129630</v>
      </c>
      <c r="D138" s="24" t="s">
        <v>404</v>
      </c>
      <c r="E138" s="27">
        <v>1</v>
      </c>
      <c r="F138" s="27"/>
      <c r="G138" s="28">
        <v>65.928758842517993</v>
      </c>
      <c r="H138" s="28">
        <f>G138*1.1</f>
        <v>72.521634726769804</v>
      </c>
      <c r="I138" s="28">
        <f>IFERROR(G138*(1-S138),"")</f>
        <v>65.928758842517993</v>
      </c>
      <c r="J138" s="28">
        <f t="shared" si="14"/>
        <v>72.521634726769804</v>
      </c>
      <c r="K138" s="8" t="s">
        <v>69</v>
      </c>
      <c r="L138" s="8" t="s">
        <v>69</v>
      </c>
      <c r="M138" s="27"/>
      <c r="N138" s="27"/>
      <c r="O138" s="27"/>
      <c r="P138" s="27"/>
      <c r="Q138" s="27"/>
      <c r="R138" s="27"/>
      <c r="S138" s="21">
        <f>IFERROR(VLOOKUP(B138,'Customer Details'!$A$7:$C$14,3,FALSE),"")</f>
        <v>0</v>
      </c>
    </row>
    <row r="139" spans="1:19" s="41" customFormat="1" ht="12" customHeight="1" x14ac:dyDescent="0.2">
      <c r="A139" s="24">
        <v>9500688</v>
      </c>
      <c r="B139" s="27" t="s">
        <v>12</v>
      </c>
      <c r="C139" s="24">
        <v>9500688</v>
      </c>
      <c r="D139" s="24" t="s">
        <v>405</v>
      </c>
      <c r="E139" s="27">
        <v>1</v>
      </c>
      <c r="F139" s="27" t="s">
        <v>102</v>
      </c>
      <c r="G139" s="28">
        <v>25.711036543235998</v>
      </c>
      <c r="H139" s="28">
        <f>G139*1.1</f>
        <v>28.282140197559599</v>
      </c>
      <c r="I139" s="28">
        <f>IFERROR(G139*(1-S139),"")</f>
        <v>25.711036543235998</v>
      </c>
      <c r="J139" s="28">
        <f t="shared" si="14"/>
        <v>28.282140197559599</v>
      </c>
      <c r="K139" s="8" t="s">
        <v>69</v>
      </c>
      <c r="L139" s="8" t="s">
        <v>69</v>
      </c>
      <c r="M139" s="27"/>
      <c r="N139" s="27"/>
      <c r="O139" s="27"/>
      <c r="P139" s="27"/>
      <c r="Q139" s="27"/>
      <c r="R139" s="27"/>
      <c r="S139" s="21">
        <f>IFERROR(VLOOKUP(B139,'Customer Details'!$A$7:$C$14,3,FALSE),"")</f>
        <v>0</v>
      </c>
    </row>
    <row r="140" spans="1:19" s="47" customFormat="1" ht="13.5" customHeight="1" x14ac:dyDescent="0.2">
      <c r="A140" s="24">
        <v>1781009</v>
      </c>
      <c r="B140" s="27" t="s">
        <v>12</v>
      </c>
      <c r="C140" s="24">
        <v>1781009</v>
      </c>
      <c r="D140" s="24" t="s">
        <v>406</v>
      </c>
      <c r="E140" s="27">
        <v>1</v>
      </c>
      <c r="F140" s="27"/>
      <c r="G140" s="28">
        <v>12.265815598608</v>
      </c>
      <c r="H140" s="28">
        <f>G140*1.1</f>
        <v>13.492397158468801</v>
      </c>
      <c r="I140" s="28">
        <f>IFERROR(G140*(1-S140),"")</f>
        <v>12.265815598608</v>
      </c>
      <c r="J140" s="28">
        <f t="shared" si="14"/>
        <v>13.492397158468801</v>
      </c>
      <c r="K140" s="8" t="s">
        <v>69</v>
      </c>
      <c r="L140" s="8" t="s">
        <v>69</v>
      </c>
      <c r="M140" s="27"/>
      <c r="N140" s="27"/>
      <c r="O140" s="27"/>
      <c r="P140" s="27"/>
      <c r="Q140" s="27"/>
      <c r="R140" s="27"/>
      <c r="S140" s="21">
        <f>IFERROR(VLOOKUP(B140,'Customer Details'!$A$7:$C$14,3,FALSE),"")</f>
        <v>0</v>
      </c>
    </row>
    <row r="141" spans="1:19" s="97" customFormat="1" ht="12" customHeight="1" x14ac:dyDescent="0.2">
      <c r="A141" s="77"/>
      <c r="B141" s="78"/>
      <c r="C141" s="77" t="s">
        <v>397</v>
      </c>
      <c r="D141" s="79"/>
      <c r="E141" s="80"/>
      <c r="F141" s="80"/>
      <c r="G141" s="81"/>
      <c r="H141" s="81"/>
      <c r="I141" s="82"/>
      <c r="J141" s="81"/>
      <c r="K141" s="93"/>
      <c r="L141" s="93"/>
      <c r="M141" s="93"/>
      <c r="N141" s="93"/>
      <c r="O141" s="93"/>
      <c r="P141" s="93"/>
      <c r="Q141" s="93"/>
      <c r="R141" s="93"/>
      <c r="S141" s="94" t="str">
        <f>IFERROR(VLOOKUP(B141,'Customer Details'!$A$7:$C$14,3,FALSE),"")</f>
        <v/>
      </c>
    </row>
    <row r="142" spans="1:19" s="41" customFormat="1" ht="12" customHeight="1" x14ac:dyDescent="0.2">
      <c r="A142" s="24">
        <v>9128101</v>
      </c>
      <c r="B142" s="27" t="s">
        <v>12</v>
      </c>
      <c r="C142" s="24">
        <v>9128101</v>
      </c>
      <c r="D142" s="24" t="s">
        <v>407</v>
      </c>
      <c r="E142" s="27">
        <v>1</v>
      </c>
      <c r="F142" s="27" t="s">
        <v>199</v>
      </c>
      <c r="G142" s="28">
        <v>28.187787769877996</v>
      </c>
      <c r="H142" s="28">
        <f t="shared" ref="H142:H150" si="17">G142*1.1</f>
        <v>31.006566546865798</v>
      </c>
      <c r="I142" s="28">
        <f t="shared" ref="I142:I150" si="18">IFERROR(G142*(1-S142),"")</f>
        <v>28.187787769877996</v>
      </c>
      <c r="J142" s="28">
        <f t="shared" si="14"/>
        <v>31.006566546865798</v>
      </c>
      <c r="K142" s="8" t="s">
        <v>69</v>
      </c>
      <c r="L142" s="8" t="s">
        <v>69</v>
      </c>
      <c r="M142" s="27"/>
      <c r="N142" s="8" t="s">
        <v>69</v>
      </c>
      <c r="O142" s="27"/>
      <c r="P142" s="27"/>
      <c r="Q142" s="27"/>
      <c r="R142" s="27"/>
      <c r="S142" s="21">
        <f>IFERROR(VLOOKUP(B142,'Customer Details'!$A$7:$C$14,3,FALSE),"")</f>
        <v>0</v>
      </c>
    </row>
    <row r="143" spans="1:19" s="41" customFormat="1" ht="12" customHeight="1" x14ac:dyDescent="0.2">
      <c r="A143" s="24">
        <v>9132087</v>
      </c>
      <c r="B143" s="27" t="s">
        <v>12</v>
      </c>
      <c r="C143" s="24">
        <v>9132087</v>
      </c>
      <c r="D143" s="24" t="s">
        <v>408</v>
      </c>
      <c r="E143" s="27">
        <v>1</v>
      </c>
      <c r="F143" s="27" t="s">
        <v>102</v>
      </c>
      <c r="G143" s="28">
        <v>28.187787769877996</v>
      </c>
      <c r="H143" s="28">
        <f t="shared" si="17"/>
        <v>31.006566546865798</v>
      </c>
      <c r="I143" s="28">
        <f t="shared" si="18"/>
        <v>28.187787769877996</v>
      </c>
      <c r="J143" s="28">
        <f t="shared" si="14"/>
        <v>31.006566546865798</v>
      </c>
      <c r="K143" s="8" t="s">
        <v>69</v>
      </c>
      <c r="L143" s="8" t="s">
        <v>69</v>
      </c>
      <c r="M143" s="27"/>
      <c r="N143" s="8" t="s">
        <v>69</v>
      </c>
      <c r="O143" s="27"/>
      <c r="P143" s="27"/>
      <c r="Q143" s="27"/>
      <c r="R143" s="27"/>
      <c r="S143" s="21">
        <f>IFERROR(VLOOKUP(B143,'Customer Details'!$A$7:$C$14,3,FALSE),"")</f>
        <v>0</v>
      </c>
    </row>
    <row r="144" spans="1:19" s="41" customFormat="1" ht="12" customHeight="1" x14ac:dyDescent="0.2">
      <c r="A144" s="24">
        <v>9129631</v>
      </c>
      <c r="B144" s="27" t="s">
        <v>12</v>
      </c>
      <c r="C144" s="24">
        <v>9129631</v>
      </c>
      <c r="D144" s="24" t="s">
        <v>409</v>
      </c>
      <c r="E144" s="27">
        <v>1</v>
      </c>
      <c r="F144" s="27" t="s">
        <v>102</v>
      </c>
      <c r="G144" s="28">
        <v>63.569948150477991</v>
      </c>
      <c r="H144" s="28">
        <f t="shared" si="17"/>
        <v>69.926942965525797</v>
      </c>
      <c r="I144" s="28">
        <f t="shared" si="18"/>
        <v>63.569948150477991</v>
      </c>
      <c r="J144" s="28">
        <f t="shared" si="14"/>
        <v>69.926942965525797</v>
      </c>
      <c r="K144" s="8" t="s">
        <v>69</v>
      </c>
      <c r="L144" s="27"/>
      <c r="M144" s="27"/>
      <c r="N144" s="8" t="s">
        <v>69</v>
      </c>
      <c r="O144" s="27"/>
      <c r="P144" s="27"/>
      <c r="Q144" s="27"/>
      <c r="R144" s="27"/>
      <c r="S144" s="21">
        <f>IFERROR(VLOOKUP(B144,'Customer Details'!$A$7:$C$14,3,FALSE),"")</f>
        <v>0</v>
      </c>
    </row>
    <row r="145" spans="1:19" s="41" customFormat="1" ht="12" customHeight="1" x14ac:dyDescent="0.2">
      <c r="A145" s="24">
        <v>9016628</v>
      </c>
      <c r="B145" s="27" t="s">
        <v>12</v>
      </c>
      <c r="C145" s="24">
        <v>9016628</v>
      </c>
      <c r="D145" s="24" t="s">
        <v>410</v>
      </c>
      <c r="E145" s="27">
        <v>1</v>
      </c>
      <c r="F145" s="27" t="s">
        <v>102</v>
      </c>
      <c r="G145" s="28">
        <v>48.827381325227996</v>
      </c>
      <c r="H145" s="28">
        <f t="shared" si="17"/>
        <v>53.7101194577508</v>
      </c>
      <c r="I145" s="28">
        <f t="shared" si="18"/>
        <v>48.827381325227996</v>
      </c>
      <c r="J145" s="28">
        <f t="shared" si="14"/>
        <v>53.7101194577508</v>
      </c>
      <c r="K145" s="8" t="s">
        <v>69</v>
      </c>
      <c r="L145" s="27"/>
      <c r="M145" s="27"/>
      <c r="N145" s="8" t="s">
        <v>69</v>
      </c>
      <c r="O145" s="27"/>
      <c r="P145" s="27"/>
      <c r="Q145" s="27"/>
      <c r="R145" s="27"/>
      <c r="S145" s="21">
        <f>IFERROR(VLOOKUP(B145,'Customer Details'!$A$7:$C$14,3,FALSE),"")</f>
        <v>0</v>
      </c>
    </row>
    <row r="146" spans="1:19" s="41" customFormat="1" ht="12" customHeight="1" x14ac:dyDescent="0.2">
      <c r="A146" s="24">
        <v>9018228</v>
      </c>
      <c r="B146" s="27" t="s">
        <v>12</v>
      </c>
      <c r="C146" s="24">
        <v>9018228</v>
      </c>
      <c r="D146" s="24" t="s">
        <v>411</v>
      </c>
      <c r="E146" s="27">
        <v>1</v>
      </c>
      <c r="F146" s="27" t="s">
        <v>102</v>
      </c>
      <c r="G146" s="28">
        <v>48.827381325227996</v>
      </c>
      <c r="H146" s="28">
        <f t="shared" si="17"/>
        <v>53.7101194577508</v>
      </c>
      <c r="I146" s="28">
        <f t="shared" si="18"/>
        <v>48.827381325227996</v>
      </c>
      <c r="J146" s="28">
        <f t="shared" si="14"/>
        <v>53.7101194577508</v>
      </c>
      <c r="K146" s="8" t="s">
        <v>69</v>
      </c>
      <c r="L146" s="27"/>
      <c r="M146" s="27"/>
      <c r="N146" s="8"/>
      <c r="O146" s="27"/>
      <c r="P146" s="27"/>
      <c r="Q146" s="27"/>
      <c r="R146" s="27"/>
      <c r="S146" s="21">
        <f>IFERROR(VLOOKUP(B146,'Customer Details'!$A$7:$C$14,3,FALSE),"")</f>
        <v>0</v>
      </c>
    </row>
    <row r="147" spans="1:19" s="41" customFormat="1" ht="12" customHeight="1" x14ac:dyDescent="0.2">
      <c r="A147" s="24">
        <v>9129632</v>
      </c>
      <c r="B147" s="27" t="s">
        <v>12</v>
      </c>
      <c r="C147" s="24">
        <v>9129632</v>
      </c>
      <c r="D147" s="24" t="s">
        <v>412</v>
      </c>
      <c r="E147" s="27">
        <v>1</v>
      </c>
      <c r="F147" s="27" t="s">
        <v>102</v>
      </c>
      <c r="G147" s="28">
        <v>81.850731013787993</v>
      </c>
      <c r="H147" s="28">
        <f t="shared" si="17"/>
        <v>90.035804115166798</v>
      </c>
      <c r="I147" s="28">
        <f t="shared" si="18"/>
        <v>81.850731013787993</v>
      </c>
      <c r="J147" s="28">
        <f t="shared" si="14"/>
        <v>90.035804115166798</v>
      </c>
      <c r="K147" s="8" t="s">
        <v>69</v>
      </c>
      <c r="L147" s="27"/>
      <c r="M147" s="27"/>
      <c r="N147" s="8"/>
      <c r="O147" s="27"/>
      <c r="P147" s="27"/>
      <c r="Q147" s="27"/>
      <c r="R147" s="27"/>
      <c r="S147" s="21">
        <f>IFERROR(VLOOKUP(B147,'Customer Details'!$A$7:$C$14,3,FALSE),"")</f>
        <v>0</v>
      </c>
    </row>
    <row r="148" spans="1:19" s="41" customFormat="1" ht="12" customHeight="1" x14ac:dyDescent="0.2">
      <c r="A148" s="24">
        <v>9146267</v>
      </c>
      <c r="B148" s="27" t="s">
        <v>12</v>
      </c>
      <c r="C148" s="24">
        <v>9146267</v>
      </c>
      <c r="D148" s="24" t="s">
        <v>413</v>
      </c>
      <c r="E148" s="27">
        <v>1</v>
      </c>
      <c r="F148" s="27" t="s">
        <v>102</v>
      </c>
      <c r="G148" s="28">
        <v>81.850731013787993</v>
      </c>
      <c r="H148" s="28">
        <f t="shared" si="17"/>
        <v>90.035804115166798</v>
      </c>
      <c r="I148" s="28">
        <f t="shared" si="18"/>
        <v>81.850731013787993</v>
      </c>
      <c r="J148" s="28">
        <f t="shared" si="14"/>
        <v>90.035804115166798</v>
      </c>
      <c r="K148" s="27"/>
      <c r="L148" s="27"/>
      <c r="M148" s="8" t="s">
        <v>69</v>
      </c>
      <c r="N148" s="8"/>
      <c r="O148" s="27"/>
      <c r="P148" s="27"/>
      <c r="Q148" s="27"/>
      <c r="R148" s="27"/>
      <c r="S148" s="21">
        <f>IFERROR(VLOOKUP(B148,'Customer Details'!$A$7:$C$14,3,FALSE),"")</f>
        <v>0</v>
      </c>
    </row>
    <row r="149" spans="1:19" s="41" customFormat="1" ht="12" customHeight="1" x14ac:dyDescent="0.2">
      <c r="A149" s="24">
        <v>1781009</v>
      </c>
      <c r="B149" s="27" t="s">
        <v>12</v>
      </c>
      <c r="C149" s="24">
        <v>1781009</v>
      </c>
      <c r="D149" s="24" t="s">
        <v>414</v>
      </c>
      <c r="E149" s="27">
        <v>1</v>
      </c>
      <c r="F149" s="27"/>
      <c r="G149" s="28">
        <v>12.265815598608</v>
      </c>
      <c r="H149" s="28">
        <f t="shared" si="17"/>
        <v>13.492397158468801</v>
      </c>
      <c r="I149" s="28">
        <f t="shared" si="18"/>
        <v>12.265815598608</v>
      </c>
      <c r="J149" s="28">
        <f t="shared" si="14"/>
        <v>13.492397158468801</v>
      </c>
      <c r="K149" s="8" t="s">
        <v>69</v>
      </c>
      <c r="L149" s="27"/>
      <c r="M149" s="27"/>
      <c r="N149" s="8" t="s">
        <v>69</v>
      </c>
      <c r="O149" s="27"/>
      <c r="P149" s="27"/>
      <c r="Q149" s="27"/>
      <c r="R149" s="27"/>
      <c r="S149" s="21">
        <f>IFERROR(VLOOKUP(B149,'Customer Details'!$A$7:$C$14,3,FALSE),"")</f>
        <v>0</v>
      </c>
    </row>
    <row r="150" spans="1:19" s="47" customFormat="1" ht="15" customHeight="1" x14ac:dyDescent="0.2">
      <c r="A150" s="24">
        <v>9420801</v>
      </c>
      <c r="B150" s="27" t="s">
        <v>12</v>
      </c>
      <c r="C150" s="24">
        <v>9420801</v>
      </c>
      <c r="D150" s="24" t="s">
        <v>415</v>
      </c>
      <c r="E150" s="27">
        <v>1</v>
      </c>
      <c r="F150" s="27"/>
      <c r="G150" s="28">
        <v>34.202755034579994</v>
      </c>
      <c r="H150" s="28">
        <f t="shared" si="17"/>
        <v>37.623030538037995</v>
      </c>
      <c r="I150" s="28">
        <f t="shared" si="18"/>
        <v>34.202755034579994</v>
      </c>
      <c r="J150" s="28">
        <f t="shared" ref="J150:J215" si="19">IFERROR(I150*1.1,"")</f>
        <v>37.623030538037995</v>
      </c>
      <c r="K150" s="8" t="s">
        <v>69</v>
      </c>
      <c r="L150" s="27"/>
      <c r="M150" s="8"/>
      <c r="N150" s="8" t="s">
        <v>69</v>
      </c>
      <c r="O150" s="27"/>
      <c r="P150" s="8" t="s">
        <v>69</v>
      </c>
      <c r="Q150" s="8" t="s">
        <v>69</v>
      </c>
      <c r="R150" s="27"/>
      <c r="S150" s="21">
        <f>IFERROR(VLOOKUP(B150,'Customer Details'!$A$7:$C$14,3,FALSE),"")</f>
        <v>0</v>
      </c>
    </row>
    <row r="151" spans="1:19" s="97" customFormat="1" ht="12" customHeight="1" x14ac:dyDescent="0.2">
      <c r="A151" s="77"/>
      <c r="B151" s="78"/>
      <c r="C151" s="77" t="s">
        <v>416</v>
      </c>
      <c r="D151" s="79"/>
      <c r="E151" s="80"/>
      <c r="F151" s="80"/>
      <c r="G151" s="81"/>
      <c r="H151" s="81"/>
      <c r="I151" s="82"/>
      <c r="J151" s="81"/>
      <c r="K151" s="93"/>
      <c r="L151" s="93"/>
      <c r="M151" s="93"/>
      <c r="N151" s="93"/>
      <c r="O151" s="93"/>
      <c r="P151" s="93"/>
      <c r="Q151" s="93"/>
      <c r="R151" s="93"/>
      <c r="S151" s="94" t="str">
        <f>IFERROR(VLOOKUP(B151,'Customer Details'!$A$7:$C$14,3,FALSE),"")</f>
        <v/>
      </c>
    </row>
    <row r="152" spans="1:19" s="41" customFormat="1" ht="12" customHeight="1" x14ac:dyDescent="0.2">
      <c r="A152" s="24">
        <v>9704138</v>
      </c>
      <c r="B152" s="27" t="s">
        <v>12</v>
      </c>
      <c r="C152" s="24">
        <v>9704138</v>
      </c>
      <c r="D152" s="24" t="s">
        <v>628</v>
      </c>
      <c r="E152" s="27">
        <v>1</v>
      </c>
      <c r="F152" s="27"/>
      <c r="G152" s="28">
        <v>30.900000000000002</v>
      </c>
      <c r="H152" s="28">
        <f t="shared" ref="H152:H153" si="20">G152*1.1</f>
        <v>33.99</v>
      </c>
      <c r="I152" s="28">
        <f t="shared" ref="I152:I157" si="21">IFERROR(G152*(1-S152),"")</f>
        <v>30.900000000000002</v>
      </c>
      <c r="J152" s="28">
        <f t="shared" ref="J152" si="22">IFERROR(I152*1.1,"")</f>
        <v>33.99</v>
      </c>
      <c r="K152" s="8"/>
      <c r="L152" s="27"/>
      <c r="M152" s="8"/>
      <c r="N152" s="8" t="s">
        <v>69</v>
      </c>
      <c r="O152" s="27"/>
      <c r="P152" s="8"/>
      <c r="Q152" s="8" t="s">
        <v>69</v>
      </c>
      <c r="R152" s="27"/>
      <c r="S152" s="21">
        <f>IFERROR(VLOOKUP(B152,'Customer Details'!$A$7:$C$14,3,FALSE),"")</f>
        <v>0</v>
      </c>
    </row>
    <row r="153" spans="1:19" s="41" customFormat="1" ht="12" customHeight="1" x14ac:dyDescent="0.2">
      <c r="A153" s="24">
        <v>9704139</v>
      </c>
      <c r="B153" s="27" t="s">
        <v>12</v>
      </c>
      <c r="C153" s="24">
        <v>9704139</v>
      </c>
      <c r="D153" s="24" t="s">
        <v>629</v>
      </c>
      <c r="E153" s="27">
        <v>1</v>
      </c>
      <c r="F153" s="27"/>
      <c r="G153" s="28">
        <v>30.900000000000002</v>
      </c>
      <c r="H153" s="28">
        <f t="shared" si="20"/>
        <v>33.99</v>
      </c>
      <c r="I153" s="28">
        <f t="shared" si="21"/>
        <v>30.900000000000002</v>
      </c>
      <c r="J153" s="28">
        <f>IFERROR(I153*1.1,"")</f>
        <v>33.99</v>
      </c>
      <c r="K153" s="8"/>
      <c r="L153" s="27"/>
      <c r="M153" s="8"/>
      <c r="N153" s="8" t="s">
        <v>69</v>
      </c>
      <c r="O153" s="27"/>
      <c r="P153" s="8"/>
      <c r="Q153" s="8" t="s">
        <v>69</v>
      </c>
      <c r="R153" s="27"/>
      <c r="S153" s="21">
        <f>IFERROR(VLOOKUP(B153,'Customer Details'!$A$7:$C$14,3,FALSE),"")</f>
        <v>0</v>
      </c>
    </row>
    <row r="154" spans="1:19" s="41" customFormat="1" ht="12" customHeight="1" x14ac:dyDescent="0.2">
      <c r="A154" s="24">
        <v>9705414</v>
      </c>
      <c r="B154" s="27" t="s">
        <v>12</v>
      </c>
      <c r="C154" s="24">
        <v>9705414</v>
      </c>
      <c r="D154" s="24" t="s">
        <v>417</v>
      </c>
      <c r="E154" s="27">
        <v>1</v>
      </c>
      <c r="F154" s="27" t="s">
        <v>102</v>
      </c>
      <c r="G154" s="28">
        <v>63.569948150477991</v>
      </c>
      <c r="H154" s="28">
        <f>G154*1.1</f>
        <v>69.926942965525797</v>
      </c>
      <c r="I154" s="28">
        <f t="shared" si="21"/>
        <v>63.569948150477991</v>
      </c>
      <c r="J154" s="28">
        <f t="shared" si="19"/>
        <v>69.926942965525797</v>
      </c>
      <c r="K154" s="8"/>
      <c r="L154" s="27"/>
      <c r="M154" s="8"/>
      <c r="N154" s="8" t="s">
        <v>69</v>
      </c>
      <c r="O154" s="27"/>
      <c r="P154" s="8"/>
      <c r="Q154" s="8" t="s">
        <v>69</v>
      </c>
      <c r="R154" s="27"/>
      <c r="S154" s="21">
        <f>IFERROR(VLOOKUP(B154,'Customer Details'!$A$7:$C$14,3,FALSE),"")</f>
        <v>0</v>
      </c>
    </row>
    <row r="155" spans="1:19" s="41" customFormat="1" ht="12" customHeight="1" x14ac:dyDescent="0.2">
      <c r="A155" s="24">
        <v>9705415</v>
      </c>
      <c r="B155" s="27" t="s">
        <v>12</v>
      </c>
      <c r="C155" s="24">
        <v>9705415</v>
      </c>
      <c r="D155" s="24" t="s">
        <v>418</v>
      </c>
      <c r="E155" s="27">
        <v>1</v>
      </c>
      <c r="F155" s="27" t="s">
        <v>199</v>
      </c>
      <c r="G155" s="28">
        <v>63.569948150477991</v>
      </c>
      <c r="H155" s="28">
        <f>G155*1.1</f>
        <v>69.926942965525797</v>
      </c>
      <c r="I155" s="28">
        <f t="shared" si="21"/>
        <v>63.569948150477991</v>
      </c>
      <c r="J155" s="28">
        <f t="shared" si="19"/>
        <v>69.926942965525797</v>
      </c>
      <c r="K155" s="8"/>
      <c r="L155" s="27"/>
      <c r="M155" s="8"/>
      <c r="N155" s="8" t="s">
        <v>69</v>
      </c>
      <c r="O155" s="27"/>
      <c r="P155" s="8"/>
      <c r="Q155" s="8" t="s">
        <v>69</v>
      </c>
      <c r="R155" s="27"/>
      <c r="S155" s="21">
        <f>IFERROR(VLOOKUP(B155,'Customer Details'!$A$7:$C$14,3,FALSE),"")</f>
        <v>0</v>
      </c>
    </row>
    <row r="156" spans="1:19" s="47" customFormat="1" ht="11.25" customHeight="1" x14ac:dyDescent="0.2">
      <c r="A156" s="24">
        <v>9706004</v>
      </c>
      <c r="B156" s="27" t="s">
        <v>12</v>
      </c>
      <c r="C156" s="24">
        <v>9706004</v>
      </c>
      <c r="D156" s="24" t="s">
        <v>419</v>
      </c>
      <c r="E156" s="27">
        <v>1</v>
      </c>
      <c r="F156" s="27" t="s">
        <v>199</v>
      </c>
      <c r="G156" s="28">
        <v>69.584915415179992</v>
      </c>
      <c r="H156" s="28">
        <f>G156*1.1</f>
        <v>76.543406956697993</v>
      </c>
      <c r="I156" s="28">
        <f t="shared" si="21"/>
        <v>69.584915415179992</v>
      </c>
      <c r="J156" s="28">
        <f>IFERROR(I156*1.1,"")</f>
        <v>76.543406956697993</v>
      </c>
      <c r="K156" s="8"/>
      <c r="L156" s="27"/>
      <c r="M156" s="8"/>
      <c r="N156" s="8" t="s">
        <v>69</v>
      </c>
      <c r="O156" s="27"/>
      <c r="P156" s="8"/>
      <c r="Q156" s="8" t="s">
        <v>69</v>
      </c>
      <c r="R156" s="27"/>
      <c r="S156" s="21">
        <f>IFERROR(VLOOKUP(B156,'Customer Details'!$A$7:$C$14,3,FALSE),"")</f>
        <v>0</v>
      </c>
    </row>
    <row r="157" spans="1:19" s="41" customFormat="1" ht="12" customHeight="1" x14ac:dyDescent="0.2">
      <c r="A157" s="24">
        <v>9706003</v>
      </c>
      <c r="B157" s="27" t="s">
        <v>12</v>
      </c>
      <c r="C157" s="24">
        <v>9706003</v>
      </c>
      <c r="D157" s="24" t="s">
        <v>420</v>
      </c>
      <c r="E157" s="27">
        <v>1</v>
      </c>
      <c r="F157" s="27" t="s">
        <v>199</v>
      </c>
      <c r="G157" s="28">
        <v>69.584915415179992</v>
      </c>
      <c r="H157" s="28">
        <f>G157*1.1</f>
        <v>76.543406956697993</v>
      </c>
      <c r="I157" s="28">
        <f t="shared" si="21"/>
        <v>69.584915415179992</v>
      </c>
      <c r="J157" s="28">
        <f t="shared" si="19"/>
        <v>76.543406956697993</v>
      </c>
      <c r="K157" s="8"/>
      <c r="L157" s="27"/>
      <c r="M157" s="8"/>
      <c r="N157" s="8" t="s">
        <v>69</v>
      </c>
      <c r="O157" s="27"/>
      <c r="P157" s="8"/>
      <c r="Q157" s="8" t="s">
        <v>69</v>
      </c>
      <c r="R157" s="27"/>
      <c r="S157" s="21">
        <f>IFERROR(VLOOKUP(B157,'Customer Details'!$A$7:$C$14,3,FALSE),"")</f>
        <v>0</v>
      </c>
    </row>
    <row r="158" spans="1:19" s="128" customFormat="1" ht="18.75" x14ac:dyDescent="0.2">
      <c r="A158" s="142"/>
      <c r="B158" s="143"/>
      <c r="C158" s="142" t="s">
        <v>421</v>
      </c>
      <c r="D158" s="129"/>
      <c r="E158" s="144"/>
      <c r="F158" s="144"/>
      <c r="G158" s="151"/>
      <c r="H158" s="151"/>
      <c r="I158" s="152"/>
      <c r="J158" s="151"/>
      <c r="K158" s="148"/>
      <c r="L158" s="148"/>
      <c r="M158" s="148"/>
      <c r="N158" s="148"/>
      <c r="O158" s="148"/>
      <c r="P158" s="148"/>
      <c r="Q158" s="148"/>
      <c r="R158" s="148"/>
      <c r="S158" s="155" t="str">
        <f>IFERROR(VLOOKUP(B158,'Customer Details'!$A$7:$C$14,3,FALSE),"")</f>
        <v/>
      </c>
    </row>
    <row r="159" spans="1:19" s="97" customFormat="1" ht="12" customHeight="1" x14ac:dyDescent="0.2">
      <c r="A159" s="77"/>
      <c r="B159" s="78"/>
      <c r="C159" s="77" t="s">
        <v>302</v>
      </c>
      <c r="D159" s="79"/>
      <c r="E159" s="80"/>
      <c r="F159" s="80"/>
      <c r="G159" s="81"/>
      <c r="H159" s="81"/>
      <c r="I159" s="82"/>
      <c r="J159" s="81"/>
      <c r="K159" s="93"/>
      <c r="L159" s="93"/>
      <c r="M159" s="93"/>
      <c r="N159" s="93"/>
      <c r="O159" s="93"/>
      <c r="P159" s="93"/>
      <c r="Q159" s="93"/>
      <c r="R159" s="93"/>
      <c r="S159" s="94" t="str">
        <f>IFERROR(VLOOKUP(B159,'Customer Details'!$A$7:$C$14,3,FALSE),"")</f>
        <v/>
      </c>
    </row>
    <row r="160" spans="1:19" s="41" customFormat="1" ht="12" customHeight="1" x14ac:dyDescent="0.2">
      <c r="A160" s="24">
        <v>9500685</v>
      </c>
      <c r="B160" s="27" t="s">
        <v>12</v>
      </c>
      <c r="C160" s="24">
        <v>9500685</v>
      </c>
      <c r="D160" s="24" t="s">
        <v>422</v>
      </c>
      <c r="E160" s="27">
        <v>1</v>
      </c>
      <c r="F160" s="27" t="s">
        <v>102</v>
      </c>
      <c r="G160" s="28">
        <v>33.023349688559996</v>
      </c>
      <c r="H160" s="28">
        <f>G160*1.1</f>
        <v>36.325684657415998</v>
      </c>
      <c r="I160" s="28">
        <f>IFERROR(G160*(1-S160),"")</f>
        <v>33.023349688559996</v>
      </c>
      <c r="J160" s="28">
        <f t="shared" si="19"/>
        <v>36.325684657415998</v>
      </c>
      <c r="K160" s="8" t="s">
        <v>69</v>
      </c>
      <c r="L160" s="8" t="s">
        <v>69</v>
      </c>
      <c r="M160" s="27"/>
      <c r="N160" s="8" t="s">
        <v>69</v>
      </c>
      <c r="O160" s="27"/>
      <c r="P160" s="27"/>
      <c r="Q160" s="27"/>
      <c r="R160" s="27"/>
      <c r="S160" s="21">
        <f>IFERROR(VLOOKUP(B160,'Customer Details'!$A$7:$C$14,3,FALSE),"")</f>
        <v>0</v>
      </c>
    </row>
    <row r="161" spans="1:19" s="47" customFormat="1" ht="14.25" customHeight="1" x14ac:dyDescent="0.2">
      <c r="A161" s="24">
        <v>9410633</v>
      </c>
      <c r="B161" s="27" t="s">
        <v>12</v>
      </c>
      <c r="C161" s="24">
        <v>9410633</v>
      </c>
      <c r="D161" s="24" t="s">
        <v>423</v>
      </c>
      <c r="E161" s="27">
        <v>1</v>
      </c>
      <c r="F161" s="27"/>
      <c r="G161" s="28">
        <v>25.711036543235998</v>
      </c>
      <c r="H161" s="28">
        <f>G161*1.1</f>
        <v>28.282140197559599</v>
      </c>
      <c r="I161" s="28">
        <f>IFERROR(G161*(1-S161),"")</f>
        <v>25.711036543235998</v>
      </c>
      <c r="J161" s="28">
        <f t="shared" si="19"/>
        <v>28.282140197559599</v>
      </c>
      <c r="K161" s="8" t="s">
        <v>69</v>
      </c>
      <c r="L161" s="8" t="s">
        <v>69</v>
      </c>
      <c r="M161" s="27"/>
      <c r="N161" s="8" t="s">
        <v>69</v>
      </c>
      <c r="O161" s="27"/>
      <c r="P161" s="27"/>
      <c r="Q161" s="27"/>
      <c r="R161" s="27"/>
      <c r="S161" s="21">
        <f>IFERROR(VLOOKUP(B161,'Customer Details'!$A$7:$C$14,3,FALSE),"")</f>
        <v>0</v>
      </c>
    </row>
    <row r="162" spans="1:19" s="97" customFormat="1" ht="12" customHeight="1" x14ac:dyDescent="0.2">
      <c r="A162" s="77"/>
      <c r="B162" s="78"/>
      <c r="C162" s="77" t="s">
        <v>397</v>
      </c>
      <c r="D162" s="79"/>
      <c r="E162" s="80"/>
      <c r="F162" s="80"/>
      <c r="G162" s="81"/>
      <c r="H162" s="81"/>
      <c r="I162" s="82"/>
      <c r="J162" s="81"/>
      <c r="K162" s="93"/>
      <c r="L162" s="93"/>
      <c r="M162" s="93"/>
      <c r="N162" s="93"/>
      <c r="O162" s="93"/>
      <c r="P162" s="93"/>
      <c r="Q162" s="93"/>
      <c r="R162" s="93"/>
      <c r="S162" s="94" t="str">
        <f>IFERROR(VLOOKUP(B162,'Customer Details'!$A$7:$C$14,3,FALSE),"")</f>
        <v/>
      </c>
    </row>
    <row r="163" spans="1:19" s="41" customFormat="1" ht="12" customHeight="1" x14ac:dyDescent="0.2">
      <c r="A163" s="24">
        <v>9410635</v>
      </c>
      <c r="B163" s="27" t="s">
        <v>12</v>
      </c>
      <c r="C163" s="24">
        <v>9410635</v>
      </c>
      <c r="D163" s="24" t="s">
        <v>424</v>
      </c>
      <c r="E163" s="27">
        <v>1</v>
      </c>
      <c r="F163" s="27" t="s">
        <v>199</v>
      </c>
      <c r="G163" s="28">
        <v>25.711036543235998</v>
      </c>
      <c r="H163" s="28">
        <f>G163*1.1</f>
        <v>28.282140197559599</v>
      </c>
      <c r="I163" s="28">
        <f>IFERROR(G163*(1-S163),"")</f>
        <v>25.711036543235998</v>
      </c>
      <c r="J163" s="28">
        <f t="shared" si="19"/>
        <v>28.282140197559599</v>
      </c>
      <c r="K163" s="8" t="s">
        <v>69</v>
      </c>
      <c r="L163" s="8" t="s">
        <v>69</v>
      </c>
      <c r="M163" s="27"/>
      <c r="N163" s="8" t="s">
        <v>69</v>
      </c>
      <c r="O163" s="27"/>
      <c r="P163" s="27"/>
      <c r="Q163" s="27"/>
      <c r="R163" s="27"/>
      <c r="S163" s="21">
        <f>IFERROR(VLOOKUP(B163,'Customer Details'!$A$7:$C$14,3,FALSE),"")</f>
        <v>0</v>
      </c>
    </row>
    <row r="164" spans="1:19" s="41" customFormat="1" ht="12" customHeight="1" x14ac:dyDescent="0.2">
      <c r="A164" s="24">
        <v>9410633</v>
      </c>
      <c r="B164" s="27" t="s">
        <v>12</v>
      </c>
      <c r="C164" s="24">
        <v>9410633</v>
      </c>
      <c r="D164" s="24" t="s">
        <v>425</v>
      </c>
      <c r="E164" s="27">
        <v>1</v>
      </c>
      <c r="F164" s="27"/>
      <c r="G164" s="28">
        <v>25.711036543235998</v>
      </c>
      <c r="H164" s="28">
        <f>G164*1.1</f>
        <v>28.282140197559599</v>
      </c>
      <c r="I164" s="28">
        <f>IFERROR(G164*(1-S164),"")</f>
        <v>25.711036543235998</v>
      </c>
      <c r="J164" s="28">
        <f t="shared" si="19"/>
        <v>28.282140197559599</v>
      </c>
      <c r="K164" s="8" t="s">
        <v>69</v>
      </c>
      <c r="L164" s="8" t="s">
        <v>69</v>
      </c>
      <c r="M164" s="27"/>
      <c r="N164" s="8" t="s">
        <v>69</v>
      </c>
      <c r="O164" s="27"/>
      <c r="P164" s="27"/>
      <c r="Q164" s="27"/>
      <c r="R164" s="27"/>
      <c r="S164" s="21">
        <f>IFERROR(VLOOKUP(B164,'Customer Details'!$A$7:$C$14,3,FALSE),"")</f>
        <v>0</v>
      </c>
    </row>
    <row r="165" spans="1:19" s="41" customFormat="1" ht="12" customHeight="1" x14ac:dyDescent="0.2">
      <c r="A165" s="24">
        <v>9028665</v>
      </c>
      <c r="B165" s="27" t="s">
        <v>12</v>
      </c>
      <c r="C165" s="24">
        <v>9028665</v>
      </c>
      <c r="D165" s="24" t="s">
        <v>426</v>
      </c>
      <c r="E165" s="27">
        <v>1</v>
      </c>
      <c r="F165" s="27" t="s">
        <v>102</v>
      </c>
      <c r="G165" s="28">
        <v>1.297345880622</v>
      </c>
      <c r="H165" s="28">
        <f>G165*1.1</f>
        <v>1.4270804686842</v>
      </c>
      <c r="I165" s="28">
        <f>IFERROR(G165*(1-S165),"")</f>
        <v>1.297345880622</v>
      </c>
      <c r="J165" s="28">
        <f t="shared" si="19"/>
        <v>1.4270804686842</v>
      </c>
      <c r="K165" s="8" t="s">
        <v>69</v>
      </c>
      <c r="L165" s="8" t="s">
        <v>69</v>
      </c>
      <c r="M165" s="27"/>
      <c r="N165" s="8" t="s">
        <v>69</v>
      </c>
      <c r="O165" s="27"/>
      <c r="P165" s="27"/>
      <c r="Q165" s="8" t="s">
        <v>69</v>
      </c>
      <c r="R165" s="27"/>
      <c r="S165" s="21">
        <f>IFERROR(VLOOKUP(B165,'Customer Details'!$A$7:$C$14,3,FALSE),"")</f>
        <v>0</v>
      </c>
    </row>
    <row r="166" spans="1:19" s="41" customFormat="1" ht="12" customHeight="1" x14ac:dyDescent="0.2">
      <c r="A166" s="24">
        <v>1781030</v>
      </c>
      <c r="B166" s="27" t="s">
        <v>12</v>
      </c>
      <c r="C166" s="24">
        <v>1781030</v>
      </c>
      <c r="D166" s="24" t="s">
        <v>427</v>
      </c>
      <c r="E166" s="27">
        <v>1</v>
      </c>
      <c r="F166" s="27" t="s">
        <v>102</v>
      </c>
      <c r="G166" s="28">
        <v>6.1329077993040002</v>
      </c>
      <c r="H166" s="28">
        <f>G166*1.1</f>
        <v>6.7461985792344006</v>
      </c>
      <c r="I166" s="28">
        <f>IFERROR(G166*(1-S166),"")</f>
        <v>6.1329077993040002</v>
      </c>
      <c r="J166" s="28">
        <f t="shared" si="19"/>
        <v>6.7461985792344006</v>
      </c>
      <c r="K166" s="8" t="s">
        <v>69</v>
      </c>
      <c r="L166" s="8" t="s">
        <v>69</v>
      </c>
      <c r="M166" s="27"/>
      <c r="N166" s="8" t="s">
        <v>69</v>
      </c>
      <c r="O166" s="27"/>
      <c r="P166" s="27"/>
      <c r="Q166" s="8" t="s">
        <v>69</v>
      </c>
      <c r="R166" s="27"/>
      <c r="S166" s="21">
        <f>IFERROR(VLOOKUP(B166,'Customer Details'!$A$7:$C$14,3,FALSE),"")</f>
        <v>0</v>
      </c>
    </row>
    <row r="167" spans="1:19" s="47" customFormat="1" ht="12.75" customHeight="1" x14ac:dyDescent="0.2">
      <c r="A167" s="24">
        <v>9430603</v>
      </c>
      <c r="B167" s="27" t="s">
        <v>12</v>
      </c>
      <c r="C167" s="24">
        <v>9430603</v>
      </c>
      <c r="D167" s="24" t="s">
        <v>428</v>
      </c>
      <c r="E167" s="27">
        <v>1</v>
      </c>
      <c r="F167" s="27" t="s">
        <v>199</v>
      </c>
      <c r="G167" s="28">
        <v>133.15486356565802</v>
      </c>
      <c r="H167" s="28">
        <f>G167*1.1</f>
        <v>146.47034992222385</v>
      </c>
      <c r="I167" s="28">
        <f>IFERROR(G167*(1-S167),"")</f>
        <v>133.15486356565802</v>
      </c>
      <c r="J167" s="28">
        <f t="shared" si="19"/>
        <v>146.47034992222385</v>
      </c>
      <c r="K167" s="27"/>
      <c r="L167" s="27"/>
      <c r="M167" s="8" t="s">
        <v>69</v>
      </c>
      <c r="N167" s="27"/>
      <c r="O167" s="27"/>
      <c r="P167" s="8" t="s">
        <v>69</v>
      </c>
      <c r="Q167" s="27"/>
      <c r="R167" s="27"/>
      <c r="S167" s="21">
        <f>IFERROR(VLOOKUP(B167,'Customer Details'!$A$7:$C$14,3,FALSE),"")</f>
        <v>0</v>
      </c>
    </row>
    <row r="168" spans="1:19" s="128" customFormat="1" ht="15.75" customHeight="1" x14ac:dyDescent="0.2">
      <c r="A168" s="142"/>
      <c r="B168" s="143"/>
      <c r="C168" s="142" t="s">
        <v>664</v>
      </c>
      <c r="D168" s="129"/>
      <c r="E168" s="144"/>
      <c r="F168" s="144"/>
      <c r="G168" s="151"/>
      <c r="H168" s="151"/>
      <c r="I168" s="152"/>
      <c r="J168" s="151"/>
      <c r="K168" s="148"/>
      <c r="L168" s="148"/>
      <c r="M168" s="148"/>
      <c r="N168" s="148"/>
      <c r="O168" s="148"/>
      <c r="P168" s="148"/>
      <c r="Q168" s="148"/>
      <c r="R168" s="148"/>
      <c r="S168" s="155" t="str">
        <f>IFERROR(VLOOKUP(B168,'Customer Details'!$A$7:$C$14,3,FALSE),"")</f>
        <v/>
      </c>
    </row>
    <row r="169" spans="1:19" s="41" customFormat="1" ht="12" customHeight="1" x14ac:dyDescent="0.2">
      <c r="A169" s="24">
        <v>9025999</v>
      </c>
      <c r="B169" s="27" t="s">
        <v>12</v>
      </c>
      <c r="C169" s="24">
        <v>9025999</v>
      </c>
      <c r="D169" s="24" t="s">
        <v>650</v>
      </c>
      <c r="E169" s="27">
        <v>1</v>
      </c>
      <c r="F169" s="27"/>
      <c r="G169" s="28">
        <v>3.09</v>
      </c>
      <c r="H169" s="58">
        <f t="shared" ref="H169:H171" si="23">G169*1.1</f>
        <v>3.399</v>
      </c>
      <c r="I169" s="58">
        <f t="shared" ref="I169:I171" si="24">IFERROR(G169*(1-S169),"")</f>
        <v>3.09</v>
      </c>
      <c r="J169" s="58">
        <f t="shared" ref="J169:J171" si="25">IFERROR(I169*1.1,"")</f>
        <v>3.399</v>
      </c>
      <c r="K169" s="8" t="s">
        <v>69</v>
      </c>
      <c r="L169" s="8" t="s">
        <v>69</v>
      </c>
      <c r="M169" s="59"/>
      <c r="N169" s="59"/>
      <c r="O169" s="59"/>
      <c r="P169" s="59"/>
      <c r="Q169" s="8"/>
      <c r="R169" s="27"/>
      <c r="S169" s="21">
        <f>IFERROR(VLOOKUP(B169,'Customer Details'!$A$7:$C$14,3,FALSE),"")</f>
        <v>0</v>
      </c>
    </row>
    <row r="170" spans="1:19" s="41" customFormat="1" ht="12" customHeight="1" x14ac:dyDescent="0.2">
      <c r="A170" s="24">
        <v>9026003</v>
      </c>
      <c r="B170" s="27" t="s">
        <v>12</v>
      </c>
      <c r="C170" s="24">
        <v>9026003</v>
      </c>
      <c r="D170" s="24" t="s">
        <v>653</v>
      </c>
      <c r="E170" s="27">
        <v>1</v>
      </c>
      <c r="F170" s="27" t="s">
        <v>199</v>
      </c>
      <c r="G170" s="28">
        <v>3.09</v>
      </c>
      <c r="H170" s="58">
        <f t="shared" si="23"/>
        <v>3.399</v>
      </c>
      <c r="I170" s="58">
        <f t="shared" si="24"/>
        <v>3.09</v>
      </c>
      <c r="J170" s="58">
        <f t="shared" si="25"/>
        <v>3.399</v>
      </c>
      <c r="K170" s="8" t="s">
        <v>69</v>
      </c>
      <c r="L170" s="8" t="s">
        <v>69</v>
      </c>
      <c r="M170" s="8"/>
      <c r="N170" s="8"/>
      <c r="O170" s="27"/>
      <c r="P170" s="8"/>
      <c r="Q170" s="8"/>
      <c r="R170" s="27"/>
      <c r="S170" s="21">
        <f>IFERROR(VLOOKUP(B170,'Customer Details'!$A$7:$C$14,3,FALSE),"")</f>
        <v>0</v>
      </c>
    </row>
    <row r="171" spans="1:19" s="41" customFormat="1" ht="12" customHeight="1" x14ac:dyDescent="0.2">
      <c r="A171" s="24">
        <v>9026004</v>
      </c>
      <c r="B171" s="27" t="s">
        <v>12</v>
      </c>
      <c r="C171" s="24">
        <v>9026004</v>
      </c>
      <c r="D171" s="24" t="s">
        <v>654</v>
      </c>
      <c r="E171" s="27">
        <v>1</v>
      </c>
      <c r="F171" s="27" t="s">
        <v>199</v>
      </c>
      <c r="G171" s="28">
        <v>3.09</v>
      </c>
      <c r="H171" s="58">
        <f t="shared" si="23"/>
        <v>3.399</v>
      </c>
      <c r="I171" s="58">
        <f t="shared" si="24"/>
        <v>3.09</v>
      </c>
      <c r="J171" s="58">
        <f t="shared" si="25"/>
        <v>3.399</v>
      </c>
      <c r="K171" s="8" t="s">
        <v>69</v>
      </c>
      <c r="L171" s="8" t="s">
        <v>69</v>
      </c>
      <c r="M171" s="8"/>
      <c r="N171" s="8"/>
      <c r="O171" s="27"/>
      <c r="P171" s="8"/>
      <c r="Q171" s="8"/>
      <c r="R171" s="27"/>
      <c r="S171" s="21">
        <f>IFERROR(VLOOKUP(B171,'Customer Details'!$A$7:$C$14,3,FALSE),"")</f>
        <v>0</v>
      </c>
    </row>
    <row r="172" spans="1:19" s="128" customFormat="1" ht="15.75" customHeight="1" x14ac:dyDescent="0.2">
      <c r="A172" s="142"/>
      <c r="B172" s="143"/>
      <c r="C172" s="142" t="s">
        <v>689</v>
      </c>
      <c r="D172" s="129"/>
      <c r="E172" s="144"/>
      <c r="F172" s="144"/>
      <c r="G172" s="151"/>
      <c r="H172" s="151"/>
      <c r="I172" s="152"/>
      <c r="J172" s="151"/>
      <c r="K172" s="148"/>
      <c r="L172" s="148"/>
      <c r="M172" s="148"/>
      <c r="N172" s="148"/>
      <c r="O172" s="148"/>
      <c r="P172" s="148"/>
      <c r="Q172" s="148"/>
      <c r="R172" s="148"/>
      <c r="S172" s="155" t="str">
        <f>IFERROR(VLOOKUP(B172,'Customer Details'!$A$7:$C$14,3,FALSE),"")</f>
        <v/>
      </c>
    </row>
    <row r="173" spans="1:19" s="41" customFormat="1" ht="12" customHeight="1" x14ac:dyDescent="0.2">
      <c r="A173" s="24">
        <v>9028932</v>
      </c>
      <c r="B173" s="27" t="s">
        <v>12</v>
      </c>
      <c r="C173" s="24">
        <v>9028932</v>
      </c>
      <c r="D173" s="24" t="s">
        <v>655</v>
      </c>
      <c r="E173" s="27">
        <v>20</v>
      </c>
      <c r="F173" s="27"/>
      <c r="G173" s="28">
        <v>9.7850000000000001</v>
      </c>
      <c r="H173" s="58">
        <f t="shared" ref="H173:H174" si="26">G173*1.1</f>
        <v>10.763500000000001</v>
      </c>
      <c r="I173" s="58">
        <f t="shared" ref="I173:I174" si="27">IFERROR(G173*(1-S173),"")</f>
        <v>9.7850000000000001</v>
      </c>
      <c r="J173" s="58">
        <f t="shared" ref="J173:J174" si="28">IFERROR(I173*1.1,"")</f>
        <v>10.763500000000001</v>
      </c>
      <c r="K173" s="8" t="s">
        <v>69</v>
      </c>
      <c r="L173" s="8" t="s">
        <v>69</v>
      </c>
      <c r="M173" s="59"/>
      <c r="N173" s="59"/>
      <c r="O173" s="59"/>
      <c r="P173" s="59"/>
      <c r="Q173" s="8"/>
      <c r="R173" s="27"/>
      <c r="S173" s="21">
        <f>IFERROR(VLOOKUP(B173,'Customer Details'!$A$7:$C$14,3,FALSE),"")</f>
        <v>0</v>
      </c>
    </row>
    <row r="174" spans="1:19" s="41" customFormat="1" ht="12" customHeight="1" x14ac:dyDescent="0.2">
      <c r="A174" s="24">
        <v>9028933</v>
      </c>
      <c r="B174" s="27" t="s">
        <v>12</v>
      </c>
      <c r="C174" s="24">
        <v>9028933</v>
      </c>
      <c r="D174" s="24" t="s">
        <v>656</v>
      </c>
      <c r="E174" s="27">
        <v>20</v>
      </c>
      <c r="F174" s="27" t="s">
        <v>199</v>
      </c>
      <c r="G174" s="28">
        <v>9.7850000000000001</v>
      </c>
      <c r="H174" s="58">
        <f t="shared" si="26"/>
        <v>10.763500000000001</v>
      </c>
      <c r="I174" s="58">
        <f t="shared" si="27"/>
        <v>9.7850000000000001</v>
      </c>
      <c r="J174" s="58">
        <f t="shared" si="28"/>
        <v>10.763500000000001</v>
      </c>
      <c r="K174" s="8" t="s">
        <v>69</v>
      </c>
      <c r="L174" s="8" t="s">
        <v>69</v>
      </c>
      <c r="M174" s="8"/>
      <c r="N174" s="8"/>
      <c r="O174" s="27"/>
      <c r="P174" s="8"/>
      <c r="Q174" s="8"/>
      <c r="R174" s="27"/>
      <c r="S174" s="21">
        <f>IFERROR(VLOOKUP(B174,'Customer Details'!$A$7:$C$14,3,FALSE),"")</f>
        <v>0</v>
      </c>
    </row>
    <row r="175" spans="1:19" s="128" customFormat="1" ht="15.75" customHeight="1" x14ac:dyDescent="0.2">
      <c r="A175" s="142"/>
      <c r="B175" s="143"/>
      <c r="C175" s="142" t="s">
        <v>690</v>
      </c>
      <c r="D175" s="129"/>
      <c r="E175" s="144"/>
      <c r="F175" s="144"/>
      <c r="G175" s="151"/>
      <c r="H175" s="151"/>
      <c r="I175" s="152"/>
      <c r="J175" s="151"/>
      <c r="K175" s="148"/>
      <c r="L175" s="148"/>
      <c r="M175" s="148"/>
      <c r="N175" s="148"/>
      <c r="O175" s="148"/>
      <c r="P175" s="148"/>
      <c r="Q175" s="148"/>
      <c r="R175" s="148"/>
      <c r="S175" s="155" t="str">
        <f>IFERROR(VLOOKUP(B175,'Customer Details'!$A$7:$C$14,3,FALSE),"")</f>
        <v/>
      </c>
    </row>
    <row r="176" spans="1:19" s="41" customFormat="1" ht="12" customHeight="1" x14ac:dyDescent="0.2">
      <c r="A176" s="24">
        <v>9026092</v>
      </c>
      <c r="B176" s="27" t="s">
        <v>12</v>
      </c>
      <c r="C176" s="24">
        <v>9026092</v>
      </c>
      <c r="D176" s="24" t="s">
        <v>651</v>
      </c>
      <c r="E176" s="27">
        <v>20</v>
      </c>
      <c r="F176" s="27"/>
      <c r="G176" s="28">
        <v>9.7850000000000001</v>
      </c>
      <c r="H176" s="58">
        <f>G176*1.1</f>
        <v>10.763500000000001</v>
      </c>
      <c r="I176" s="58">
        <f>IFERROR(G176*(1-S176),"")</f>
        <v>9.7850000000000001</v>
      </c>
      <c r="J176" s="58">
        <f>IFERROR(I176*1.1,"")</f>
        <v>10.763500000000001</v>
      </c>
      <c r="K176" s="8" t="s">
        <v>69</v>
      </c>
      <c r="L176" s="8" t="s">
        <v>69</v>
      </c>
      <c r="M176" s="59"/>
      <c r="N176" s="59"/>
      <c r="O176" s="59"/>
      <c r="P176" s="59"/>
      <c r="Q176" s="8"/>
      <c r="R176" s="27"/>
      <c r="S176" s="21">
        <f>IFERROR(VLOOKUP(B176,'Customer Details'!$A$7:$C$14,3,FALSE),"")</f>
        <v>0</v>
      </c>
    </row>
    <row r="177" spans="1:19" s="41" customFormat="1" ht="12" customHeight="1" x14ac:dyDescent="0.2">
      <c r="A177" s="24">
        <v>9026091</v>
      </c>
      <c r="B177" s="27" t="s">
        <v>12</v>
      </c>
      <c r="C177" s="24">
        <v>9026091</v>
      </c>
      <c r="D177" s="24" t="s">
        <v>652</v>
      </c>
      <c r="E177" s="27">
        <v>20</v>
      </c>
      <c r="F177" s="27" t="s">
        <v>199</v>
      </c>
      <c r="G177" s="28">
        <v>9.7850000000000001</v>
      </c>
      <c r="H177" s="58">
        <f t="shared" ref="H177" si="29">G177*1.1</f>
        <v>10.763500000000001</v>
      </c>
      <c r="I177" s="58">
        <f t="shared" ref="I177" si="30">IFERROR(G177*(1-S177),"")</f>
        <v>9.7850000000000001</v>
      </c>
      <c r="J177" s="58">
        <f t="shared" ref="J177" si="31">IFERROR(I177*1.1,"")</f>
        <v>10.763500000000001</v>
      </c>
      <c r="K177" s="8" t="s">
        <v>69</v>
      </c>
      <c r="L177" s="8" t="s">
        <v>69</v>
      </c>
      <c r="M177" s="8"/>
      <c r="N177" s="8"/>
      <c r="O177" s="27"/>
      <c r="P177" s="8"/>
      <c r="Q177" s="8"/>
      <c r="R177" s="27"/>
      <c r="S177" s="21">
        <f>IFERROR(VLOOKUP(B177,'Customer Details'!$A$7:$C$14,3,FALSE),"")</f>
        <v>0</v>
      </c>
    </row>
    <row r="178" spans="1:19" s="157" customFormat="1" ht="14.25" customHeight="1" x14ac:dyDescent="0.2">
      <c r="A178" s="142"/>
      <c r="B178" s="143"/>
      <c r="C178" s="142" t="s">
        <v>429</v>
      </c>
      <c r="D178" s="129"/>
      <c r="E178" s="144"/>
      <c r="F178" s="144"/>
      <c r="G178" s="151"/>
      <c r="H178" s="151"/>
      <c r="I178" s="152"/>
      <c r="J178" s="151"/>
      <c r="K178" s="148"/>
      <c r="L178" s="148"/>
      <c r="M178" s="148"/>
      <c r="N178" s="148"/>
      <c r="O178" s="148"/>
      <c r="P178" s="148"/>
      <c r="Q178" s="148"/>
      <c r="R178" s="148"/>
      <c r="S178" s="156" t="str">
        <f>IFERROR(VLOOKUP(B178,'Customer Details'!$A$7:$C$14,3,FALSE),"")</f>
        <v/>
      </c>
    </row>
    <row r="179" spans="1:19" s="44" customFormat="1" ht="12" customHeight="1" x14ac:dyDescent="0.2">
      <c r="A179" s="24">
        <v>9018685</v>
      </c>
      <c r="B179" s="27" t="s">
        <v>12</v>
      </c>
      <c r="C179" s="24">
        <v>9018685</v>
      </c>
      <c r="D179" s="24" t="s">
        <v>715</v>
      </c>
      <c r="E179" s="27">
        <v>1</v>
      </c>
      <c r="F179" s="27"/>
      <c r="G179" s="28">
        <v>15.921972171269998</v>
      </c>
      <c r="H179" s="28">
        <f t="shared" ref="H179:H184" si="32">G179*1.1</f>
        <v>17.514169388396997</v>
      </c>
      <c r="I179" s="28">
        <f t="shared" ref="I179:I184" si="33">IFERROR(G179*(1-S179),"")</f>
        <v>15.921972171269998</v>
      </c>
      <c r="J179" s="28">
        <f t="shared" si="19"/>
        <v>17.514169388396997</v>
      </c>
      <c r="K179" s="8" t="s">
        <v>69</v>
      </c>
      <c r="L179" s="8" t="s">
        <v>69</v>
      </c>
      <c r="M179" s="27"/>
      <c r="N179" s="27"/>
      <c r="O179" s="27"/>
      <c r="P179" s="27"/>
      <c r="Q179" s="27"/>
      <c r="R179" s="27"/>
      <c r="S179" s="21">
        <f>IFERROR(VLOOKUP(B179,'Customer Details'!$A$7:$C$14,3,FALSE),"")</f>
        <v>0</v>
      </c>
    </row>
    <row r="180" spans="1:19" s="44" customFormat="1" ht="12" customHeight="1" x14ac:dyDescent="0.2">
      <c r="A180" s="24">
        <v>9013263</v>
      </c>
      <c r="B180" s="27" t="s">
        <v>12</v>
      </c>
      <c r="C180" s="24">
        <v>9013263</v>
      </c>
      <c r="D180" s="24" t="s">
        <v>430</v>
      </c>
      <c r="E180" s="27">
        <v>1</v>
      </c>
      <c r="F180" s="27" t="s">
        <v>199</v>
      </c>
      <c r="G180" s="28">
        <v>6.1329077993040002</v>
      </c>
      <c r="H180" s="28">
        <f t="shared" si="32"/>
        <v>6.7461985792344006</v>
      </c>
      <c r="I180" s="28">
        <f t="shared" si="33"/>
        <v>6.1329077993040002</v>
      </c>
      <c r="J180" s="28">
        <f t="shared" si="19"/>
        <v>6.7461985792344006</v>
      </c>
      <c r="K180" s="8" t="s">
        <v>69</v>
      </c>
      <c r="L180" s="8" t="s">
        <v>69</v>
      </c>
      <c r="M180" s="27"/>
      <c r="N180" s="27"/>
      <c r="O180" s="27"/>
      <c r="P180" s="27"/>
      <c r="Q180" s="27"/>
      <c r="R180" s="27"/>
      <c r="S180" s="21">
        <f>IFERROR(VLOOKUP(B180,'Customer Details'!$A$7:$C$14,3,FALSE),"")</f>
        <v>0</v>
      </c>
    </row>
    <row r="181" spans="1:19" s="44" customFormat="1" ht="12" customHeight="1" x14ac:dyDescent="0.2">
      <c r="A181" s="24">
        <v>9018625</v>
      </c>
      <c r="B181" s="27" t="s">
        <v>12</v>
      </c>
      <c r="C181" s="24">
        <v>9018625</v>
      </c>
      <c r="D181" s="24" t="s">
        <v>431</v>
      </c>
      <c r="E181" s="27">
        <v>1</v>
      </c>
      <c r="F181" s="27" t="s">
        <v>102</v>
      </c>
      <c r="G181" s="28">
        <v>8.6096590259459997</v>
      </c>
      <c r="H181" s="28">
        <f t="shared" si="32"/>
        <v>9.4706249285405999</v>
      </c>
      <c r="I181" s="28">
        <f t="shared" si="33"/>
        <v>8.6096590259459997</v>
      </c>
      <c r="J181" s="28">
        <f t="shared" si="19"/>
        <v>9.4706249285405999</v>
      </c>
      <c r="K181" s="8" t="s">
        <v>69</v>
      </c>
      <c r="L181" s="8" t="s">
        <v>69</v>
      </c>
      <c r="M181" s="27"/>
      <c r="N181" s="27"/>
      <c r="O181" s="27"/>
      <c r="P181" s="27"/>
      <c r="Q181" s="27"/>
      <c r="R181" s="27"/>
      <c r="S181" s="21">
        <f>IFERROR(VLOOKUP(B181,'Customer Details'!$A$7:$C$14,3,FALSE),"")</f>
        <v>0</v>
      </c>
    </row>
    <row r="182" spans="1:19" s="44" customFormat="1" ht="12" customHeight="1" x14ac:dyDescent="0.2">
      <c r="A182" s="24">
        <v>9016736</v>
      </c>
      <c r="B182" s="27" t="s">
        <v>12</v>
      </c>
      <c r="C182" s="24">
        <v>9016736</v>
      </c>
      <c r="D182" s="24" t="s">
        <v>432</v>
      </c>
      <c r="E182" s="27">
        <v>1</v>
      </c>
      <c r="F182" s="27" t="s">
        <v>102</v>
      </c>
      <c r="G182" s="28">
        <v>8.6096590259459997</v>
      </c>
      <c r="H182" s="28">
        <f t="shared" si="32"/>
        <v>9.4706249285405999</v>
      </c>
      <c r="I182" s="28">
        <f t="shared" si="33"/>
        <v>8.6096590259459997</v>
      </c>
      <c r="J182" s="28">
        <f t="shared" si="19"/>
        <v>9.4706249285405999</v>
      </c>
      <c r="K182" s="8" t="s">
        <v>69</v>
      </c>
      <c r="L182" s="8" t="s">
        <v>69</v>
      </c>
      <c r="M182" s="27"/>
      <c r="N182" s="27"/>
      <c r="O182" s="27"/>
      <c r="P182" s="27"/>
      <c r="Q182" s="27"/>
      <c r="R182" s="27"/>
      <c r="S182" s="21">
        <f>IFERROR(VLOOKUP(B182,'Customer Details'!$A$7:$C$14,3,FALSE),"")</f>
        <v>0</v>
      </c>
    </row>
    <row r="183" spans="1:19" s="44" customFormat="1" ht="12" customHeight="1" x14ac:dyDescent="0.2">
      <c r="A183" s="24">
        <v>9018623</v>
      </c>
      <c r="B183" s="27" t="s">
        <v>12</v>
      </c>
      <c r="C183" s="24">
        <v>9018623</v>
      </c>
      <c r="D183" s="24" t="s">
        <v>433</v>
      </c>
      <c r="E183" s="27">
        <v>1</v>
      </c>
      <c r="F183" s="27" t="s">
        <v>102</v>
      </c>
      <c r="G183" s="28">
        <v>7.4302536799259995</v>
      </c>
      <c r="H183" s="28">
        <f t="shared" si="32"/>
        <v>8.1732790479185997</v>
      </c>
      <c r="I183" s="28">
        <f t="shared" si="33"/>
        <v>7.4302536799259995</v>
      </c>
      <c r="J183" s="28">
        <f t="shared" si="19"/>
        <v>8.1732790479185997</v>
      </c>
      <c r="K183" s="8" t="s">
        <v>69</v>
      </c>
      <c r="L183" s="8" t="s">
        <v>69</v>
      </c>
      <c r="M183" s="27"/>
      <c r="N183" s="27"/>
      <c r="O183" s="27"/>
      <c r="P183" s="27"/>
      <c r="Q183" s="27"/>
      <c r="R183" s="27"/>
      <c r="S183" s="21">
        <f>IFERROR(VLOOKUP(B183,'Customer Details'!$A$7:$C$14,3,FALSE),"")</f>
        <v>0</v>
      </c>
    </row>
    <row r="184" spans="1:19" s="47" customFormat="1" ht="14.25" customHeight="1" x14ac:dyDescent="0.2">
      <c r="A184" s="24">
        <v>9018624</v>
      </c>
      <c r="B184" s="27" t="s">
        <v>12</v>
      </c>
      <c r="C184" s="24">
        <v>9018624</v>
      </c>
      <c r="D184" s="24" t="s">
        <v>434</v>
      </c>
      <c r="E184" s="27">
        <v>1</v>
      </c>
      <c r="F184" s="27" t="s">
        <v>102</v>
      </c>
      <c r="G184" s="28">
        <v>9.7890643719660009</v>
      </c>
      <c r="H184" s="28">
        <f t="shared" si="32"/>
        <v>10.767970809162602</v>
      </c>
      <c r="I184" s="28">
        <f t="shared" si="33"/>
        <v>9.7890643719660009</v>
      </c>
      <c r="J184" s="28">
        <f t="shared" si="19"/>
        <v>10.767970809162602</v>
      </c>
      <c r="K184" s="8" t="s">
        <v>69</v>
      </c>
      <c r="L184" s="8" t="s">
        <v>69</v>
      </c>
      <c r="M184" s="27"/>
      <c r="N184" s="27"/>
      <c r="O184" s="27"/>
      <c r="P184" s="27"/>
      <c r="Q184" s="27"/>
      <c r="R184" s="27"/>
      <c r="S184" s="21">
        <f>IFERROR(VLOOKUP(B184,'Customer Details'!$A$7:$C$14,3,FALSE),"")</f>
        <v>0</v>
      </c>
    </row>
    <row r="185" spans="1:19" s="128" customFormat="1" ht="18.75" x14ac:dyDescent="0.2">
      <c r="A185" s="142"/>
      <c r="B185" s="143"/>
      <c r="C185" s="142" t="s">
        <v>435</v>
      </c>
      <c r="D185" s="129"/>
      <c r="E185" s="144"/>
      <c r="F185" s="144"/>
      <c r="G185" s="151"/>
      <c r="H185" s="151"/>
      <c r="I185" s="152"/>
      <c r="J185" s="151"/>
      <c r="K185" s="148"/>
      <c r="L185" s="148"/>
      <c r="M185" s="148"/>
      <c r="N185" s="148"/>
      <c r="O185" s="148"/>
      <c r="P185" s="148"/>
      <c r="Q185" s="148"/>
      <c r="R185" s="148"/>
      <c r="S185" s="154" t="str">
        <f>IFERROR(VLOOKUP(B185,'Customer Details'!$A$7:$C$14,3,FALSE),"")</f>
        <v/>
      </c>
    </row>
    <row r="186" spans="1:19" s="139" customFormat="1" ht="11.1" customHeight="1" x14ac:dyDescent="0.2">
      <c r="A186" s="130"/>
      <c r="B186" s="131"/>
      <c r="C186" s="130" t="s">
        <v>402</v>
      </c>
      <c r="D186" s="132"/>
      <c r="E186" s="133"/>
      <c r="F186" s="133"/>
      <c r="G186" s="134"/>
      <c r="H186" s="134"/>
      <c r="I186" s="135"/>
      <c r="J186" s="134"/>
      <c r="K186" s="136"/>
      <c r="L186" s="136"/>
      <c r="M186" s="136"/>
      <c r="N186" s="136"/>
      <c r="O186" s="136"/>
      <c r="P186" s="136"/>
      <c r="Q186" s="136"/>
      <c r="R186" s="136"/>
      <c r="S186" s="138" t="str">
        <f>IFERROR(VLOOKUP(B186,'Customer Details'!$A$7:$C$14,3,FALSE),"")</f>
        <v/>
      </c>
    </row>
    <row r="187" spans="1:19" s="41" customFormat="1" ht="11.1" customHeight="1" x14ac:dyDescent="0.2">
      <c r="A187" s="24">
        <v>9162175</v>
      </c>
      <c r="B187" s="27" t="s">
        <v>12</v>
      </c>
      <c r="C187" s="24">
        <v>9162175</v>
      </c>
      <c r="D187" s="24" t="s">
        <v>436</v>
      </c>
      <c r="E187" s="27">
        <v>100</v>
      </c>
      <c r="F187" s="27" t="s">
        <v>199</v>
      </c>
      <c r="G187" s="28">
        <v>2.4767512266419995</v>
      </c>
      <c r="H187" s="28">
        <f>G187*1.1</f>
        <v>2.7244263493061998</v>
      </c>
      <c r="I187" s="28">
        <f>IFERROR(G187*(1-S187),"")</f>
        <v>2.4767512266419995</v>
      </c>
      <c r="J187" s="28">
        <f t="shared" si="19"/>
        <v>2.7244263493061998</v>
      </c>
      <c r="K187" s="27"/>
      <c r="L187" s="8" t="s">
        <v>69</v>
      </c>
      <c r="M187" s="27"/>
      <c r="N187" s="27"/>
      <c r="O187" s="27"/>
      <c r="P187" s="27"/>
      <c r="Q187" s="27"/>
      <c r="R187" s="27"/>
      <c r="S187" s="21">
        <f>IFERROR(VLOOKUP(B187,'Customer Details'!$A$7:$C$14,3,FALSE),"")</f>
        <v>0</v>
      </c>
    </row>
    <row r="188" spans="1:19" s="41" customFormat="1" ht="11.1" customHeight="1" x14ac:dyDescent="0.2">
      <c r="A188" s="24">
        <v>9162176</v>
      </c>
      <c r="B188" s="27" t="s">
        <v>12</v>
      </c>
      <c r="C188" s="24">
        <v>9162176</v>
      </c>
      <c r="D188" s="24" t="s">
        <v>437</v>
      </c>
      <c r="E188" s="27">
        <v>100</v>
      </c>
      <c r="F188" s="27"/>
      <c r="G188" s="28">
        <v>2.4767512266419995</v>
      </c>
      <c r="H188" s="28">
        <f>G188*1.1</f>
        <v>2.7244263493061998</v>
      </c>
      <c r="I188" s="28">
        <f>IFERROR(G188*(1-S188),"")</f>
        <v>2.4767512266419995</v>
      </c>
      <c r="J188" s="28">
        <f t="shared" si="19"/>
        <v>2.7244263493061998</v>
      </c>
      <c r="K188" s="27"/>
      <c r="L188" s="8" t="s">
        <v>69</v>
      </c>
      <c r="M188" s="27"/>
      <c r="N188" s="27"/>
      <c r="O188" s="27"/>
      <c r="P188" s="27"/>
      <c r="Q188" s="27"/>
      <c r="R188" s="27"/>
      <c r="S188" s="21">
        <f>IFERROR(VLOOKUP(B188,'Customer Details'!$A$7:$C$14,3,FALSE),"")</f>
        <v>0</v>
      </c>
    </row>
    <row r="189" spans="1:19" s="47" customFormat="1" ht="11.1" customHeight="1" x14ac:dyDescent="0.2">
      <c r="A189" s="24">
        <v>9162139</v>
      </c>
      <c r="B189" s="27" t="s">
        <v>12</v>
      </c>
      <c r="C189" s="24">
        <v>9162139</v>
      </c>
      <c r="D189" s="24" t="s">
        <v>438</v>
      </c>
      <c r="E189" s="27">
        <v>100</v>
      </c>
      <c r="F189" s="27" t="s">
        <v>199</v>
      </c>
      <c r="G189" s="28">
        <v>2.4767512266419995</v>
      </c>
      <c r="H189" s="28">
        <f>G189*1.1</f>
        <v>2.7244263493061998</v>
      </c>
      <c r="I189" s="28">
        <f>IFERROR(G189*(1-S189),"")</f>
        <v>2.4767512266419995</v>
      </c>
      <c r="J189" s="28">
        <f t="shared" si="19"/>
        <v>2.7244263493061998</v>
      </c>
      <c r="K189" s="27"/>
      <c r="L189" s="8" t="s">
        <v>69</v>
      </c>
      <c r="M189" s="27"/>
      <c r="N189" s="27"/>
      <c r="O189" s="27"/>
      <c r="P189" s="27"/>
      <c r="Q189" s="27"/>
      <c r="R189" s="27"/>
      <c r="S189" s="21">
        <f>IFERROR(VLOOKUP(B189,'Customer Details'!$A$7:$C$14,3,FALSE),"")</f>
        <v>0</v>
      </c>
    </row>
    <row r="190" spans="1:19" s="96" customFormat="1" ht="11.1" customHeight="1" x14ac:dyDescent="0.2">
      <c r="A190" s="77"/>
      <c r="B190" s="78"/>
      <c r="C190" s="77" t="s">
        <v>439</v>
      </c>
      <c r="D190" s="79"/>
      <c r="E190" s="80"/>
      <c r="F190" s="80"/>
      <c r="G190" s="81"/>
      <c r="H190" s="81"/>
      <c r="I190" s="82"/>
      <c r="J190" s="81"/>
      <c r="K190" s="93"/>
      <c r="L190" s="93"/>
      <c r="M190" s="93"/>
      <c r="N190" s="93"/>
      <c r="O190" s="93"/>
      <c r="P190" s="93"/>
      <c r="Q190" s="93"/>
      <c r="R190" s="93"/>
      <c r="S190" s="94" t="str">
        <f>IFERROR(VLOOKUP(B190,'Customer Details'!$A$7:$C$14,3,FALSE),"")</f>
        <v/>
      </c>
    </row>
    <row r="191" spans="1:19" s="41" customFormat="1" ht="11.1" customHeight="1" x14ac:dyDescent="0.2">
      <c r="A191" s="24">
        <v>9163260</v>
      </c>
      <c r="B191" s="27" t="s">
        <v>12</v>
      </c>
      <c r="C191" s="24">
        <v>9163260</v>
      </c>
      <c r="D191" s="24" t="s">
        <v>440</v>
      </c>
      <c r="E191" s="27">
        <v>100</v>
      </c>
      <c r="F191" s="27"/>
      <c r="G191" s="28">
        <v>2.4767512266419995</v>
      </c>
      <c r="H191" s="28">
        <f>G191*1.1</f>
        <v>2.7244263493061998</v>
      </c>
      <c r="I191" s="28">
        <f>IFERROR(G191*(1-S191),"")</f>
        <v>2.4767512266419995</v>
      </c>
      <c r="J191" s="28">
        <f t="shared" si="19"/>
        <v>2.7244263493061998</v>
      </c>
      <c r="K191" s="27"/>
      <c r="L191" s="8" t="s">
        <v>69</v>
      </c>
      <c r="M191" s="27"/>
      <c r="N191" s="27"/>
      <c r="O191" s="27"/>
      <c r="P191" s="27"/>
      <c r="Q191" s="27"/>
      <c r="R191" s="27"/>
      <c r="S191" s="21">
        <f>IFERROR(VLOOKUP(B191,'Customer Details'!$A$7:$C$14,3,FALSE),"")</f>
        <v>0</v>
      </c>
    </row>
    <row r="192" spans="1:19" s="41" customFormat="1" ht="11.1" customHeight="1" x14ac:dyDescent="0.2">
      <c r="A192" s="24">
        <v>9163261</v>
      </c>
      <c r="B192" s="27" t="s">
        <v>12</v>
      </c>
      <c r="C192" s="24">
        <v>9163261</v>
      </c>
      <c r="D192" s="24" t="s">
        <v>441</v>
      </c>
      <c r="E192" s="27">
        <v>100</v>
      </c>
      <c r="F192" s="27"/>
      <c r="G192" s="28">
        <v>2.4767512266419995</v>
      </c>
      <c r="H192" s="28">
        <f>G192*1.1</f>
        <v>2.7244263493061998</v>
      </c>
      <c r="I192" s="28">
        <f>IFERROR(G192*(1-S192),"")</f>
        <v>2.4767512266419995</v>
      </c>
      <c r="J192" s="28">
        <f t="shared" si="19"/>
        <v>2.7244263493061998</v>
      </c>
      <c r="K192" s="27"/>
      <c r="L192" s="8" t="s">
        <v>69</v>
      </c>
      <c r="M192" s="27"/>
      <c r="N192" s="27"/>
      <c r="O192" s="27"/>
      <c r="P192" s="27"/>
      <c r="Q192" s="27"/>
      <c r="R192" s="27"/>
      <c r="S192" s="21">
        <f>IFERROR(VLOOKUP(B192,'Customer Details'!$A$7:$C$14,3,FALSE),"")</f>
        <v>0</v>
      </c>
    </row>
    <row r="193" spans="1:19" s="41" customFormat="1" ht="11.1" customHeight="1" x14ac:dyDescent="0.2">
      <c r="A193" s="24">
        <v>9163262</v>
      </c>
      <c r="B193" s="27" t="s">
        <v>12</v>
      </c>
      <c r="C193" s="24">
        <v>9163262</v>
      </c>
      <c r="D193" s="24" t="s">
        <v>442</v>
      </c>
      <c r="E193" s="27">
        <v>100</v>
      </c>
      <c r="F193" s="27"/>
      <c r="G193" s="28">
        <v>3.7740971072639997</v>
      </c>
      <c r="H193" s="28">
        <f>G193*1.1</f>
        <v>4.1515068179904002</v>
      </c>
      <c r="I193" s="28">
        <f>IFERROR(G193*(1-S193),"")</f>
        <v>3.7740971072639997</v>
      </c>
      <c r="J193" s="28">
        <f t="shared" si="19"/>
        <v>4.1515068179904002</v>
      </c>
      <c r="K193" s="27"/>
      <c r="L193" s="8" t="s">
        <v>69</v>
      </c>
      <c r="M193" s="27"/>
      <c r="N193" s="27"/>
      <c r="O193" s="27"/>
      <c r="P193" s="27"/>
      <c r="Q193" s="27"/>
      <c r="R193" s="27"/>
      <c r="S193" s="21">
        <f>IFERROR(VLOOKUP(B193,'Customer Details'!$A$7:$C$14,3,FALSE),"")</f>
        <v>0</v>
      </c>
    </row>
    <row r="194" spans="1:19" s="41" customFormat="1" ht="11.1" customHeight="1" x14ac:dyDescent="0.2">
      <c r="A194" s="24">
        <v>9163332</v>
      </c>
      <c r="B194" s="27" t="s">
        <v>12</v>
      </c>
      <c r="C194" s="24">
        <v>9163332</v>
      </c>
      <c r="D194" s="24" t="s">
        <v>443</v>
      </c>
      <c r="E194" s="27">
        <v>100</v>
      </c>
      <c r="F194" s="27"/>
      <c r="G194" s="28">
        <v>3.7740971072639997</v>
      </c>
      <c r="H194" s="28">
        <f>G194*1.1</f>
        <v>4.1515068179904002</v>
      </c>
      <c r="I194" s="28">
        <f>IFERROR(G194*(1-S194),"")</f>
        <v>3.7740971072639997</v>
      </c>
      <c r="J194" s="28">
        <f t="shared" si="19"/>
        <v>4.1515068179904002</v>
      </c>
      <c r="K194" s="27"/>
      <c r="L194" s="8" t="s">
        <v>69</v>
      </c>
      <c r="M194" s="27"/>
      <c r="N194" s="27"/>
      <c r="O194" s="27"/>
      <c r="P194" s="27"/>
      <c r="Q194" s="27"/>
      <c r="R194" s="27"/>
      <c r="S194" s="21">
        <f>IFERROR(VLOOKUP(B194,'Customer Details'!$A$7:$C$14,3,FALSE),"")</f>
        <v>0</v>
      </c>
    </row>
    <row r="195" spans="1:19" s="47" customFormat="1" ht="11.1" customHeight="1" x14ac:dyDescent="0.2">
      <c r="A195" s="24">
        <v>9163268</v>
      </c>
      <c r="B195" s="27" t="s">
        <v>12</v>
      </c>
      <c r="C195" s="24">
        <v>9163268</v>
      </c>
      <c r="D195" s="24" t="s">
        <v>444</v>
      </c>
      <c r="E195" s="27">
        <v>100</v>
      </c>
      <c r="F195" s="27"/>
      <c r="G195" s="28">
        <v>3.7740971072639997</v>
      </c>
      <c r="H195" s="28">
        <f>G195*1.1</f>
        <v>4.1515068179904002</v>
      </c>
      <c r="I195" s="28">
        <f>IFERROR(G195*(1-S195),"")</f>
        <v>3.7740971072639997</v>
      </c>
      <c r="J195" s="28">
        <f t="shared" si="19"/>
        <v>4.1515068179904002</v>
      </c>
      <c r="K195" s="27"/>
      <c r="L195" s="8" t="s">
        <v>69</v>
      </c>
      <c r="M195" s="27"/>
      <c r="N195" s="27"/>
      <c r="O195" s="27"/>
      <c r="P195" s="27"/>
      <c r="Q195" s="27"/>
      <c r="R195" s="27"/>
      <c r="S195" s="21">
        <f>IFERROR(VLOOKUP(B195,'Customer Details'!$A$7:$C$14,3,FALSE),"")</f>
        <v>0</v>
      </c>
    </row>
    <row r="196" spans="1:19" s="96" customFormat="1" ht="11.1" customHeight="1" x14ac:dyDescent="0.2">
      <c r="A196" s="77"/>
      <c r="B196" s="78"/>
      <c r="C196" s="77" t="s">
        <v>445</v>
      </c>
      <c r="D196" s="79"/>
      <c r="E196" s="80"/>
      <c r="F196" s="80"/>
      <c r="G196" s="81"/>
      <c r="H196" s="81"/>
      <c r="I196" s="82"/>
      <c r="J196" s="81"/>
      <c r="K196" s="93"/>
      <c r="L196" s="93"/>
      <c r="M196" s="93"/>
      <c r="N196" s="93"/>
      <c r="O196" s="93"/>
      <c r="P196" s="93"/>
      <c r="Q196" s="93"/>
      <c r="R196" s="93"/>
      <c r="S196" s="94" t="str">
        <f>IFERROR(VLOOKUP(B196,'Customer Details'!$A$7:$C$14,3,FALSE),"")</f>
        <v/>
      </c>
    </row>
    <row r="197" spans="1:19" s="41" customFormat="1" ht="11.1" customHeight="1" x14ac:dyDescent="0.2">
      <c r="A197" s="24">
        <v>9163251</v>
      </c>
      <c r="B197" s="27" t="s">
        <v>12</v>
      </c>
      <c r="C197" s="24">
        <v>9163251</v>
      </c>
      <c r="D197" s="24" t="s">
        <v>446</v>
      </c>
      <c r="E197" s="27">
        <v>100</v>
      </c>
      <c r="F197" s="27"/>
      <c r="G197" s="28">
        <v>1.297345880622</v>
      </c>
      <c r="H197" s="28">
        <f t="shared" ref="H197:H202" si="34">G197*1.1</f>
        <v>1.4270804686842</v>
      </c>
      <c r="I197" s="28">
        <f t="shared" ref="I197:I202" si="35">IFERROR(G197*(1-S197),"")</f>
        <v>1.297345880622</v>
      </c>
      <c r="J197" s="28">
        <f t="shared" si="19"/>
        <v>1.4270804686842</v>
      </c>
      <c r="K197" s="27"/>
      <c r="L197" s="8" t="s">
        <v>69</v>
      </c>
      <c r="M197" s="27"/>
      <c r="N197" s="27"/>
      <c r="O197" s="27"/>
      <c r="P197" s="27"/>
      <c r="Q197" s="27"/>
      <c r="R197" s="27"/>
      <c r="S197" s="21">
        <f>IFERROR(VLOOKUP(B197,'Customer Details'!$A$7:$C$14,3,FALSE),"")</f>
        <v>0</v>
      </c>
    </row>
    <row r="198" spans="1:19" s="41" customFormat="1" ht="11.1" customHeight="1" x14ac:dyDescent="0.2">
      <c r="A198" s="24">
        <v>9163253</v>
      </c>
      <c r="B198" s="27" t="s">
        <v>12</v>
      </c>
      <c r="C198" s="24">
        <v>9163253</v>
      </c>
      <c r="D198" s="24" t="s">
        <v>447</v>
      </c>
      <c r="E198" s="27">
        <v>100</v>
      </c>
      <c r="F198" s="27"/>
      <c r="G198" s="28">
        <v>1.297345880622</v>
      </c>
      <c r="H198" s="28">
        <f t="shared" si="34"/>
        <v>1.4270804686842</v>
      </c>
      <c r="I198" s="28">
        <f t="shared" si="35"/>
        <v>1.297345880622</v>
      </c>
      <c r="J198" s="28">
        <f t="shared" si="19"/>
        <v>1.4270804686842</v>
      </c>
      <c r="K198" s="27"/>
      <c r="L198" s="8" t="s">
        <v>69</v>
      </c>
      <c r="M198" s="27"/>
      <c r="N198" s="27"/>
      <c r="O198" s="27"/>
      <c r="P198" s="27"/>
      <c r="Q198" s="27"/>
      <c r="R198" s="27"/>
      <c r="S198" s="21">
        <f>IFERROR(VLOOKUP(B198,'Customer Details'!$A$7:$C$14,3,FALSE),"")</f>
        <v>0</v>
      </c>
    </row>
    <row r="199" spans="1:19" s="41" customFormat="1" ht="11.1" customHeight="1" x14ac:dyDescent="0.2">
      <c r="A199" s="24">
        <v>9163252</v>
      </c>
      <c r="B199" s="27" t="s">
        <v>12</v>
      </c>
      <c r="C199" s="24">
        <v>9163252</v>
      </c>
      <c r="D199" s="24" t="s">
        <v>448</v>
      </c>
      <c r="E199" s="27">
        <v>100</v>
      </c>
      <c r="F199" s="27"/>
      <c r="G199" s="28">
        <v>1.297345880622</v>
      </c>
      <c r="H199" s="28">
        <f t="shared" si="34"/>
        <v>1.4270804686842</v>
      </c>
      <c r="I199" s="28">
        <f t="shared" si="35"/>
        <v>1.297345880622</v>
      </c>
      <c r="J199" s="28">
        <f t="shared" si="19"/>
        <v>1.4270804686842</v>
      </c>
      <c r="K199" s="27"/>
      <c r="L199" s="8" t="s">
        <v>69</v>
      </c>
      <c r="M199" s="27"/>
      <c r="N199" s="27"/>
      <c r="O199" s="27"/>
      <c r="P199" s="27"/>
      <c r="Q199" s="27"/>
      <c r="R199" s="27"/>
      <c r="S199" s="21">
        <f>IFERROR(VLOOKUP(B199,'Customer Details'!$A$7:$C$14,3,FALSE),"")</f>
        <v>0</v>
      </c>
    </row>
    <row r="200" spans="1:19" s="41" customFormat="1" ht="11.1" customHeight="1" x14ac:dyDescent="0.2">
      <c r="A200" s="24">
        <v>9163254</v>
      </c>
      <c r="B200" s="27" t="s">
        <v>12</v>
      </c>
      <c r="C200" s="24">
        <v>9163254</v>
      </c>
      <c r="D200" s="24" t="s">
        <v>449</v>
      </c>
      <c r="E200" s="27">
        <v>100</v>
      </c>
      <c r="F200" s="27"/>
      <c r="G200" s="28">
        <v>2.4767512266419995</v>
      </c>
      <c r="H200" s="28">
        <f t="shared" si="34"/>
        <v>2.7244263493061998</v>
      </c>
      <c r="I200" s="28">
        <f t="shared" si="35"/>
        <v>2.4767512266419995</v>
      </c>
      <c r="J200" s="28">
        <f t="shared" si="19"/>
        <v>2.7244263493061998</v>
      </c>
      <c r="K200" s="27"/>
      <c r="L200" s="8" t="s">
        <v>69</v>
      </c>
      <c r="M200" s="27"/>
      <c r="N200" s="27"/>
      <c r="O200" s="27"/>
      <c r="P200" s="27"/>
      <c r="Q200" s="27"/>
      <c r="R200" s="27"/>
      <c r="S200" s="21">
        <f>IFERROR(VLOOKUP(B200,'Customer Details'!$A$7:$C$14,3,FALSE),"")</f>
        <v>0</v>
      </c>
    </row>
    <row r="201" spans="1:19" s="41" customFormat="1" ht="11.1" customHeight="1" x14ac:dyDescent="0.2">
      <c r="A201" s="24">
        <v>9163256</v>
      </c>
      <c r="B201" s="27" t="s">
        <v>12</v>
      </c>
      <c r="C201" s="24">
        <v>9163256</v>
      </c>
      <c r="D201" s="24" t="s">
        <v>450</v>
      </c>
      <c r="E201" s="27">
        <v>100</v>
      </c>
      <c r="F201" s="27"/>
      <c r="G201" s="28">
        <v>2.4767512266419995</v>
      </c>
      <c r="H201" s="28">
        <f t="shared" si="34"/>
        <v>2.7244263493061998</v>
      </c>
      <c r="I201" s="28">
        <f t="shared" si="35"/>
        <v>2.4767512266419995</v>
      </c>
      <c r="J201" s="28">
        <f t="shared" si="19"/>
        <v>2.7244263493061998</v>
      </c>
      <c r="K201" s="27"/>
      <c r="L201" s="8" t="s">
        <v>69</v>
      </c>
      <c r="M201" s="27"/>
      <c r="N201" s="27"/>
      <c r="O201" s="27"/>
      <c r="P201" s="27"/>
      <c r="Q201" s="27"/>
      <c r="R201" s="27"/>
      <c r="S201" s="21">
        <f>IFERROR(VLOOKUP(B201,'Customer Details'!$A$7:$C$14,3,FALSE),"")</f>
        <v>0</v>
      </c>
    </row>
    <row r="202" spans="1:19" s="47" customFormat="1" ht="11.1" customHeight="1" x14ac:dyDescent="0.2">
      <c r="A202" s="24">
        <v>9163255</v>
      </c>
      <c r="B202" s="27" t="s">
        <v>12</v>
      </c>
      <c r="C202" s="24">
        <v>9163255</v>
      </c>
      <c r="D202" s="24" t="s">
        <v>451</v>
      </c>
      <c r="E202" s="27">
        <v>100</v>
      </c>
      <c r="F202" s="27"/>
      <c r="G202" s="28">
        <v>2.4767512266419995</v>
      </c>
      <c r="H202" s="28">
        <f t="shared" si="34"/>
        <v>2.7244263493061998</v>
      </c>
      <c r="I202" s="28">
        <f t="shared" si="35"/>
        <v>2.4767512266419995</v>
      </c>
      <c r="J202" s="28">
        <f t="shared" si="19"/>
        <v>2.7244263493061998</v>
      </c>
      <c r="K202" s="27"/>
      <c r="L202" s="8" t="s">
        <v>69</v>
      </c>
      <c r="M202" s="27"/>
      <c r="N202" s="27"/>
      <c r="O202" s="27"/>
      <c r="P202" s="27"/>
      <c r="Q202" s="27"/>
      <c r="R202" s="27"/>
      <c r="S202" s="21">
        <f>IFERROR(VLOOKUP(B202,'Customer Details'!$A$7:$C$14,3,FALSE),"")</f>
        <v>0</v>
      </c>
    </row>
    <row r="203" spans="1:19" s="96" customFormat="1" ht="11.1" customHeight="1" x14ac:dyDescent="0.2">
      <c r="A203" s="77"/>
      <c r="B203" s="78"/>
      <c r="C203" s="77" t="s">
        <v>452</v>
      </c>
      <c r="D203" s="79"/>
      <c r="E203" s="80"/>
      <c r="F203" s="80"/>
      <c r="G203" s="81"/>
      <c r="H203" s="81"/>
      <c r="I203" s="82"/>
      <c r="J203" s="81"/>
      <c r="K203" s="93"/>
      <c r="L203" s="93"/>
      <c r="M203" s="93"/>
      <c r="N203" s="93"/>
      <c r="O203" s="93"/>
      <c r="P203" s="93"/>
      <c r="Q203" s="93"/>
      <c r="R203" s="93"/>
      <c r="S203" s="94" t="str">
        <f>IFERROR(VLOOKUP(B203,'Customer Details'!$A$7:$C$14,3,FALSE),"")</f>
        <v/>
      </c>
    </row>
    <row r="204" spans="1:19" s="41" customFormat="1" ht="12" customHeight="1" x14ac:dyDescent="0.2">
      <c r="A204" s="24">
        <v>1781003</v>
      </c>
      <c r="B204" s="27" t="s">
        <v>12</v>
      </c>
      <c r="C204" s="24">
        <v>1781003</v>
      </c>
      <c r="D204" s="24" t="s">
        <v>453</v>
      </c>
      <c r="E204" s="27">
        <v>100</v>
      </c>
      <c r="F204" s="27" t="s">
        <v>199</v>
      </c>
      <c r="G204" s="28">
        <v>2.4767512266419995</v>
      </c>
      <c r="H204" s="28">
        <f t="shared" ref="H204:H209" si="36">G204*1.1</f>
        <v>2.7244263493061998</v>
      </c>
      <c r="I204" s="28">
        <f t="shared" ref="I204:I209" si="37">IFERROR(G204*(1-S204),"")</f>
        <v>2.4767512266419995</v>
      </c>
      <c r="J204" s="28">
        <f t="shared" si="19"/>
        <v>2.7244263493061998</v>
      </c>
      <c r="K204" s="27"/>
      <c r="L204" s="8" t="s">
        <v>69</v>
      </c>
      <c r="M204" s="27"/>
      <c r="N204" s="27"/>
      <c r="O204" s="27"/>
      <c r="P204" s="27"/>
      <c r="Q204" s="27"/>
      <c r="R204" s="27"/>
      <c r="S204" s="21">
        <f>IFERROR(VLOOKUP(B204,'Customer Details'!$A$7:$C$14,3,FALSE),"")</f>
        <v>0</v>
      </c>
    </row>
    <row r="205" spans="1:19" s="41" customFormat="1" ht="12" customHeight="1" x14ac:dyDescent="0.2">
      <c r="A205" s="24">
        <v>1781002</v>
      </c>
      <c r="B205" s="23" t="s">
        <v>12</v>
      </c>
      <c r="C205" s="24">
        <v>1781002</v>
      </c>
      <c r="D205" s="24" t="s">
        <v>454</v>
      </c>
      <c r="E205" s="27">
        <v>100</v>
      </c>
      <c r="F205" s="27"/>
      <c r="G205" s="28">
        <v>2.4767512266419995</v>
      </c>
      <c r="H205" s="28">
        <f t="shared" si="36"/>
        <v>2.7244263493061998</v>
      </c>
      <c r="I205" s="28">
        <f t="shared" si="37"/>
        <v>2.4767512266419995</v>
      </c>
      <c r="J205" s="28">
        <f t="shared" si="19"/>
        <v>2.7244263493061998</v>
      </c>
      <c r="K205" s="27"/>
      <c r="L205" s="8" t="s">
        <v>69</v>
      </c>
      <c r="M205" s="27"/>
      <c r="N205" s="27"/>
      <c r="O205" s="27"/>
      <c r="P205" s="27"/>
      <c r="Q205" s="27"/>
      <c r="R205" s="27"/>
      <c r="S205" s="21">
        <f>IFERROR(VLOOKUP(B205,'Customer Details'!$A$7:$C$14,3,FALSE),"")</f>
        <v>0</v>
      </c>
    </row>
    <row r="206" spans="1:19" s="41" customFormat="1" ht="12" customHeight="1" x14ac:dyDescent="0.2">
      <c r="A206" s="24">
        <v>1781000</v>
      </c>
      <c r="B206" s="27" t="s">
        <v>12</v>
      </c>
      <c r="C206" s="24">
        <v>1781000</v>
      </c>
      <c r="D206" s="24" t="s">
        <v>455</v>
      </c>
      <c r="E206" s="27">
        <v>100</v>
      </c>
      <c r="F206" s="27"/>
      <c r="G206" s="28">
        <v>1.297345880622</v>
      </c>
      <c r="H206" s="28">
        <f t="shared" si="36"/>
        <v>1.4270804686842</v>
      </c>
      <c r="I206" s="28">
        <f t="shared" si="37"/>
        <v>1.297345880622</v>
      </c>
      <c r="J206" s="28">
        <f t="shared" si="19"/>
        <v>1.4270804686842</v>
      </c>
      <c r="K206" s="27"/>
      <c r="L206" s="8" t="s">
        <v>69</v>
      </c>
      <c r="M206" s="27"/>
      <c r="N206" s="27"/>
      <c r="O206" s="27"/>
      <c r="P206" s="27"/>
      <c r="Q206" s="27"/>
      <c r="R206" s="27"/>
      <c r="S206" s="21">
        <f>IFERROR(VLOOKUP(B206,'Customer Details'!$A$7:$C$14,3,FALSE),"")</f>
        <v>0</v>
      </c>
    </row>
    <row r="207" spans="1:19" s="41" customFormat="1" ht="12" customHeight="1" x14ac:dyDescent="0.2">
      <c r="A207" s="24">
        <v>9162137</v>
      </c>
      <c r="B207" s="27" t="s">
        <v>12</v>
      </c>
      <c r="C207" s="24">
        <v>9162137</v>
      </c>
      <c r="D207" s="24" t="s">
        <v>456</v>
      </c>
      <c r="E207" s="27">
        <v>100</v>
      </c>
      <c r="F207" s="27"/>
      <c r="G207" s="28">
        <v>2.4767512266419995</v>
      </c>
      <c r="H207" s="28">
        <f t="shared" si="36"/>
        <v>2.7244263493061998</v>
      </c>
      <c r="I207" s="28">
        <f t="shared" si="37"/>
        <v>2.4767512266419995</v>
      </c>
      <c r="J207" s="28">
        <f t="shared" si="19"/>
        <v>2.7244263493061998</v>
      </c>
      <c r="K207" s="27"/>
      <c r="L207" s="8" t="s">
        <v>69</v>
      </c>
      <c r="M207" s="27"/>
      <c r="N207" s="27"/>
      <c r="O207" s="27"/>
      <c r="P207" s="27"/>
      <c r="Q207" s="27"/>
      <c r="R207" s="27"/>
      <c r="S207" s="21">
        <f>IFERROR(VLOOKUP(B207,'Customer Details'!$A$7:$C$14,3,FALSE),"")</f>
        <v>0</v>
      </c>
    </row>
    <row r="208" spans="1:19" s="41" customFormat="1" ht="12" customHeight="1" x14ac:dyDescent="0.2">
      <c r="A208" s="24">
        <v>9162138</v>
      </c>
      <c r="B208" s="27" t="s">
        <v>12</v>
      </c>
      <c r="C208" s="24">
        <v>9162138</v>
      </c>
      <c r="D208" s="24" t="s">
        <v>457</v>
      </c>
      <c r="E208" s="27">
        <v>100</v>
      </c>
      <c r="F208" s="27" t="s">
        <v>199</v>
      </c>
      <c r="G208" s="28">
        <v>2.4767512266419995</v>
      </c>
      <c r="H208" s="28">
        <f t="shared" si="36"/>
        <v>2.7244263493061998</v>
      </c>
      <c r="I208" s="28">
        <f t="shared" si="37"/>
        <v>2.4767512266419995</v>
      </c>
      <c r="J208" s="28">
        <f t="shared" si="19"/>
        <v>2.7244263493061998</v>
      </c>
      <c r="K208" s="27"/>
      <c r="L208" s="8" t="s">
        <v>69</v>
      </c>
      <c r="M208" s="27"/>
      <c r="N208" s="27"/>
      <c r="O208" s="27"/>
      <c r="P208" s="27"/>
      <c r="Q208" s="27"/>
      <c r="R208" s="27"/>
      <c r="S208" s="21">
        <f>IFERROR(VLOOKUP(B208,'Customer Details'!$A$7:$C$14,3,FALSE),"")</f>
        <v>0</v>
      </c>
    </row>
    <row r="209" spans="1:19" s="47" customFormat="1" ht="12" customHeight="1" x14ac:dyDescent="0.2">
      <c r="A209" s="24">
        <v>9162140</v>
      </c>
      <c r="B209" s="27" t="s">
        <v>12</v>
      </c>
      <c r="C209" s="24">
        <v>9162140</v>
      </c>
      <c r="D209" s="24" t="s">
        <v>458</v>
      </c>
      <c r="E209" s="27">
        <v>100</v>
      </c>
      <c r="F209" s="27"/>
      <c r="G209" s="28">
        <v>1.297345880622</v>
      </c>
      <c r="H209" s="28">
        <f t="shared" si="36"/>
        <v>1.4270804686842</v>
      </c>
      <c r="I209" s="28">
        <f t="shared" si="37"/>
        <v>1.297345880622</v>
      </c>
      <c r="J209" s="28">
        <f t="shared" si="19"/>
        <v>1.4270804686842</v>
      </c>
      <c r="K209" s="27"/>
      <c r="L209" s="8" t="s">
        <v>69</v>
      </c>
      <c r="M209" s="27"/>
      <c r="N209" s="27"/>
      <c r="O209" s="27"/>
      <c r="P209" s="27"/>
      <c r="Q209" s="27"/>
      <c r="R209" s="27"/>
      <c r="S209" s="21">
        <f>IFERROR(VLOOKUP(B209,'Customer Details'!$A$7:$C$14,3,FALSE),"")</f>
        <v>0</v>
      </c>
    </row>
    <row r="210" spans="1:19" s="96" customFormat="1" ht="11.1" customHeight="1" x14ac:dyDescent="0.2">
      <c r="A210" s="77"/>
      <c r="B210" s="78"/>
      <c r="C210" s="77" t="s">
        <v>459</v>
      </c>
      <c r="D210" s="79"/>
      <c r="E210" s="80"/>
      <c r="F210" s="80"/>
      <c r="G210" s="81"/>
      <c r="H210" s="81"/>
      <c r="I210" s="82"/>
      <c r="J210" s="81"/>
      <c r="K210" s="93"/>
      <c r="L210" s="93"/>
      <c r="M210" s="93"/>
      <c r="N210" s="93"/>
      <c r="O210" s="93"/>
      <c r="P210" s="93"/>
      <c r="Q210" s="93"/>
      <c r="R210" s="93"/>
      <c r="S210" s="94" t="str">
        <f>IFERROR(VLOOKUP(B210,'Customer Details'!$A$7:$C$14,3,FALSE),"")</f>
        <v/>
      </c>
    </row>
    <row r="211" spans="1:19" s="41" customFormat="1" ht="12" customHeight="1" x14ac:dyDescent="0.2">
      <c r="A211" s="24">
        <v>9162141</v>
      </c>
      <c r="B211" s="27" t="s">
        <v>12</v>
      </c>
      <c r="C211" s="24">
        <v>9162141</v>
      </c>
      <c r="D211" s="24" t="s">
        <v>460</v>
      </c>
      <c r="E211" s="27">
        <v>100</v>
      </c>
      <c r="F211" s="27" t="s">
        <v>199</v>
      </c>
      <c r="G211" s="28">
        <v>1.297345880622</v>
      </c>
      <c r="H211" s="28">
        <f>G211*1.1</f>
        <v>1.4270804686842</v>
      </c>
      <c r="I211" s="28">
        <f>IFERROR(G211*(1-S211),"")</f>
        <v>1.297345880622</v>
      </c>
      <c r="J211" s="28">
        <f t="shared" si="19"/>
        <v>1.4270804686842</v>
      </c>
      <c r="K211" s="27"/>
      <c r="L211" s="8" t="s">
        <v>69</v>
      </c>
      <c r="M211" s="27"/>
      <c r="N211" s="27"/>
      <c r="O211" s="27"/>
      <c r="P211" s="27"/>
      <c r="Q211" s="27"/>
      <c r="R211" s="27"/>
      <c r="S211" s="21">
        <f>IFERROR(VLOOKUP(B211,'Customer Details'!$A$7:$C$14,3,FALSE),"")</f>
        <v>0</v>
      </c>
    </row>
    <row r="212" spans="1:19" s="41" customFormat="1" ht="12" customHeight="1" x14ac:dyDescent="0.2">
      <c r="A212" s="24">
        <v>9162142</v>
      </c>
      <c r="B212" s="27" t="s">
        <v>12</v>
      </c>
      <c r="C212" s="24">
        <v>9162142</v>
      </c>
      <c r="D212" s="24" t="s">
        <v>461</v>
      </c>
      <c r="E212" s="27">
        <v>100</v>
      </c>
      <c r="F212" s="27"/>
      <c r="G212" s="28">
        <v>1.297345880622</v>
      </c>
      <c r="H212" s="28">
        <f>G212*1.1</f>
        <v>1.4270804686842</v>
      </c>
      <c r="I212" s="28">
        <f>IFERROR(G212*(1-S212),"")</f>
        <v>1.297345880622</v>
      </c>
      <c r="J212" s="28">
        <f t="shared" si="19"/>
        <v>1.4270804686842</v>
      </c>
      <c r="K212" s="27"/>
      <c r="L212" s="8" t="s">
        <v>69</v>
      </c>
      <c r="M212" s="27"/>
      <c r="N212" s="27"/>
      <c r="O212" s="27"/>
      <c r="P212" s="27"/>
      <c r="Q212" s="27"/>
      <c r="R212" s="27"/>
      <c r="S212" s="21">
        <f>IFERROR(VLOOKUP(B212,'Customer Details'!$A$7:$C$14,3,FALSE),"")</f>
        <v>0</v>
      </c>
    </row>
    <row r="213" spans="1:19" s="41" customFormat="1" ht="12" customHeight="1" x14ac:dyDescent="0.2">
      <c r="A213" s="24">
        <v>9162143</v>
      </c>
      <c r="B213" s="27" t="s">
        <v>12</v>
      </c>
      <c r="C213" s="24">
        <v>9162143</v>
      </c>
      <c r="D213" s="24" t="s">
        <v>462</v>
      </c>
      <c r="E213" s="27">
        <v>100</v>
      </c>
      <c r="F213" s="27" t="s">
        <v>199</v>
      </c>
      <c r="G213" s="28">
        <v>1.297345880622</v>
      </c>
      <c r="H213" s="28">
        <f>G213*1.1</f>
        <v>1.4270804686842</v>
      </c>
      <c r="I213" s="28">
        <f>IFERROR(G213*(1-S213),"")</f>
        <v>1.297345880622</v>
      </c>
      <c r="J213" s="28">
        <f t="shared" si="19"/>
        <v>1.4270804686842</v>
      </c>
      <c r="K213" s="27"/>
      <c r="L213" s="8" t="s">
        <v>69</v>
      </c>
      <c r="M213" s="27"/>
      <c r="N213" s="27"/>
      <c r="O213" s="27"/>
      <c r="P213" s="27"/>
      <c r="Q213" s="27"/>
      <c r="R213" s="27"/>
      <c r="S213" s="21">
        <f>IFERROR(VLOOKUP(B213,'Customer Details'!$A$7:$C$14,3,FALSE),"")</f>
        <v>0</v>
      </c>
    </row>
    <row r="214" spans="1:19" s="41" customFormat="1" ht="12" customHeight="1" x14ac:dyDescent="0.2">
      <c r="A214" s="24">
        <v>9162257</v>
      </c>
      <c r="B214" s="27" t="s">
        <v>12</v>
      </c>
      <c r="C214" s="24">
        <v>9162257</v>
      </c>
      <c r="D214" s="24" t="s">
        <v>463</v>
      </c>
      <c r="E214" s="27">
        <v>100</v>
      </c>
      <c r="F214" s="27"/>
      <c r="G214" s="28">
        <v>3.7740971072639997</v>
      </c>
      <c r="H214" s="28">
        <f>G214*1.1</f>
        <v>4.1515068179904002</v>
      </c>
      <c r="I214" s="28">
        <f>IFERROR(G214*(1-S214),"")</f>
        <v>3.7740971072639997</v>
      </c>
      <c r="J214" s="28">
        <f t="shared" si="19"/>
        <v>4.1515068179904002</v>
      </c>
      <c r="K214" s="27"/>
      <c r="L214" s="8" t="s">
        <v>69</v>
      </c>
      <c r="M214" s="27"/>
      <c r="N214" s="27"/>
      <c r="O214" s="27"/>
      <c r="P214" s="27"/>
      <c r="Q214" s="27"/>
      <c r="R214" s="27"/>
      <c r="S214" s="21">
        <f>IFERROR(VLOOKUP(B214,'Customer Details'!$A$7:$C$14,3,FALSE),"")</f>
        <v>0</v>
      </c>
    </row>
    <row r="215" spans="1:19" s="47" customFormat="1" ht="12" customHeight="1" x14ac:dyDescent="0.2">
      <c r="A215" s="24">
        <v>9163292</v>
      </c>
      <c r="B215" s="23" t="s">
        <v>12</v>
      </c>
      <c r="C215" s="24">
        <v>9163292</v>
      </c>
      <c r="D215" s="24" t="s">
        <v>464</v>
      </c>
      <c r="E215" s="27">
        <v>100</v>
      </c>
      <c r="F215" s="27" t="s">
        <v>199</v>
      </c>
      <c r="G215" s="28">
        <v>1.297345880622</v>
      </c>
      <c r="H215" s="28">
        <f>G215*1.1</f>
        <v>1.4270804686842</v>
      </c>
      <c r="I215" s="28">
        <f>IFERROR(G215*(1-S215),"")</f>
        <v>1.297345880622</v>
      </c>
      <c r="J215" s="28">
        <f t="shared" si="19"/>
        <v>1.4270804686842</v>
      </c>
      <c r="K215" s="27"/>
      <c r="L215" s="8" t="s">
        <v>69</v>
      </c>
      <c r="M215" s="27"/>
      <c r="N215" s="27"/>
      <c r="O215" s="27"/>
      <c r="P215" s="27"/>
      <c r="Q215" s="27"/>
      <c r="R215" s="27"/>
      <c r="S215" s="21">
        <f>IFERROR(VLOOKUP(B215,'Customer Details'!$A$7:$C$14,3,FALSE),"")</f>
        <v>0</v>
      </c>
    </row>
    <row r="216" spans="1:19" s="96" customFormat="1" ht="11.1" customHeight="1" x14ac:dyDescent="0.2">
      <c r="A216" s="77"/>
      <c r="B216" s="78"/>
      <c r="C216" s="77" t="s">
        <v>465</v>
      </c>
      <c r="D216" s="79"/>
      <c r="E216" s="80"/>
      <c r="F216" s="80"/>
      <c r="G216" s="81"/>
      <c r="H216" s="81"/>
      <c r="I216" s="82"/>
      <c r="J216" s="81"/>
      <c r="K216" s="93"/>
      <c r="L216" s="93"/>
      <c r="M216" s="93"/>
      <c r="N216" s="93"/>
      <c r="O216" s="93"/>
      <c r="P216" s="93"/>
      <c r="Q216" s="93"/>
      <c r="R216" s="93"/>
      <c r="S216" s="94" t="str">
        <f>IFERROR(VLOOKUP(B216,'Customer Details'!$A$7:$C$14,3,FALSE),"")</f>
        <v/>
      </c>
    </row>
    <row r="217" spans="1:19" s="41" customFormat="1" ht="12" customHeight="1" x14ac:dyDescent="0.2">
      <c r="A217" s="24">
        <v>9000903</v>
      </c>
      <c r="B217" s="27" t="s">
        <v>12</v>
      </c>
      <c r="C217" s="24">
        <v>9000903</v>
      </c>
      <c r="D217" s="24" t="s">
        <v>466</v>
      </c>
      <c r="E217" s="27">
        <v>100</v>
      </c>
      <c r="F217" s="27"/>
      <c r="G217" s="28">
        <v>6.1329077993040002</v>
      </c>
      <c r="H217" s="28">
        <f>G217*1.1</f>
        <v>6.7461985792344006</v>
      </c>
      <c r="I217" s="28">
        <f>IFERROR(G217*(1-S217),"")</f>
        <v>6.1329077993040002</v>
      </c>
      <c r="J217" s="28">
        <f t="shared" ref="J217:J295" si="38">IFERROR(I217*1.1,"")</f>
        <v>6.7461985792344006</v>
      </c>
      <c r="K217" s="27"/>
      <c r="L217" s="8" t="s">
        <v>69</v>
      </c>
      <c r="M217" s="27"/>
      <c r="N217" s="27"/>
      <c r="O217" s="27"/>
      <c r="P217" s="27"/>
      <c r="Q217" s="27"/>
      <c r="R217" s="27"/>
      <c r="S217" s="21">
        <f>IFERROR(VLOOKUP(B217,'Customer Details'!$A$7:$C$14,3,FALSE),"")</f>
        <v>0</v>
      </c>
    </row>
    <row r="218" spans="1:19" s="41" customFormat="1" ht="12" customHeight="1" x14ac:dyDescent="0.2">
      <c r="A218" s="24">
        <v>9001552</v>
      </c>
      <c r="B218" s="27" t="s">
        <v>12</v>
      </c>
      <c r="C218" s="24">
        <v>9001552</v>
      </c>
      <c r="D218" s="24" t="s">
        <v>467</v>
      </c>
      <c r="E218" s="27">
        <v>100</v>
      </c>
      <c r="F218" s="27" t="s">
        <v>199</v>
      </c>
      <c r="G218" s="28">
        <v>2.4767512266419995</v>
      </c>
      <c r="H218" s="28">
        <f>G218*1.1</f>
        <v>2.7244263493061998</v>
      </c>
      <c r="I218" s="28">
        <f>IFERROR(G218*(1-S218),"")</f>
        <v>2.4767512266419995</v>
      </c>
      <c r="J218" s="28">
        <f t="shared" si="38"/>
        <v>2.7244263493061998</v>
      </c>
      <c r="K218" s="27"/>
      <c r="L218" s="8" t="s">
        <v>69</v>
      </c>
      <c r="M218" s="27"/>
      <c r="N218" s="27"/>
      <c r="O218" s="27"/>
      <c r="P218" s="27"/>
      <c r="Q218" s="27"/>
      <c r="R218" s="27"/>
      <c r="S218" s="21">
        <f>IFERROR(VLOOKUP(B218,'Customer Details'!$A$7:$C$14,3,FALSE),"")</f>
        <v>0</v>
      </c>
    </row>
    <row r="219" spans="1:19" s="47" customFormat="1" ht="12" customHeight="1" x14ac:dyDescent="0.2">
      <c r="A219" s="24">
        <v>9163900</v>
      </c>
      <c r="B219" s="27" t="s">
        <v>12</v>
      </c>
      <c r="C219" s="24">
        <v>9163900</v>
      </c>
      <c r="D219" s="24" t="s">
        <v>468</v>
      </c>
      <c r="E219" s="27">
        <v>100</v>
      </c>
      <c r="F219" s="27" t="s">
        <v>199</v>
      </c>
      <c r="G219" s="28">
        <v>26.890441889256</v>
      </c>
      <c r="H219" s="28">
        <f>G219*1.1</f>
        <v>29.579486078181603</v>
      </c>
      <c r="I219" s="28">
        <f>IFERROR(G219*(1-S219),"")</f>
        <v>26.890441889256</v>
      </c>
      <c r="J219" s="28">
        <f t="shared" si="38"/>
        <v>29.579486078181603</v>
      </c>
      <c r="K219" s="27"/>
      <c r="L219" s="8" t="s">
        <v>69</v>
      </c>
      <c r="M219" s="27"/>
      <c r="N219" s="27"/>
      <c r="O219" s="27"/>
      <c r="P219" s="27"/>
      <c r="Q219" s="27"/>
      <c r="R219" s="27"/>
      <c r="S219" s="21">
        <f>IFERROR(VLOOKUP(B219,'Customer Details'!$A$7:$C$14,3,FALSE),"")</f>
        <v>0</v>
      </c>
    </row>
    <row r="220" spans="1:19" s="96" customFormat="1" ht="11.1" customHeight="1" x14ac:dyDescent="0.2">
      <c r="A220" s="77"/>
      <c r="B220" s="78"/>
      <c r="C220" s="77" t="s">
        <v>469</v>
      </c>
      <c r="D220" s="79"/>
      <c r="E220" s="80"/>
      <c r="F220" s="80"/>
      <c r="G220" s="81"/>
      <c r="H220" s="81"/>
      <c r="I220" s="82"/>
      <c r="J220" s="81"/>
      <c r="K220" s="93"/>
      <c r="L220" s="93"/>
      <c r="M220" s="93"/>
      <c r="N220" s="93"/>
      <c r="O220" s="93"/>
      <c r="P220" s="93"/>
      <c r="Q220" s="93"/>
      <c r="R220" s="93"/>
      <c r="S220" s="94" t="str">
        <f>IFERROR(VLOOKUP(B220,'Customer Details'!$A$7:$C$14,3,FALSE),"")</f>
        <v/>
      </c>
    </row>
    <row r="221" spans="1:19" s="41" customFormat="1" ht="12" customHeight="1" x14ac:dyDescent="0.2">
      <c r="A221" s="24">
        <v>9162144</v>
      </c>
      <c r="B221" s="27" t="s">
        <v>12</v>
      </c>
      <c r="C221" s="24">
        <v>9162144</v>
      </c>
      <c r="D221" s="24" t="s">
        <v>470</v>
      </c>
      <c r="E221" s="27">
        <v>1</v>
      </c>
      <c r="F221" s="27"/>
      <c r="G221" s="28">
        <v>9.7890643719660009</v>
      </c>
      <c r="H221" s="28">
        <f>G221*1.1</f>
        <v>10.767970809162602</v>
      </c>
      <c r="I221" s="28">
        <f>IFERROR(G221*(1-S221),"")</f>
        <v>9.7890643719660009</v>
      </c>
      <c r="J221" s="28">
        <f t="shared" si="38"/>
        <v>10.767970809162602</v>
      </c>
      <c r="K221" s="27"/>
      <c r="L221" s="8" t="s">
        <v>69</v>
      </c>
      <c r="M221" s="27"/>
      <c r="N221" s="27"/>
      <c r="O221" s="27"/>
      <c r="P221" s="27"/>
      <c r="Q221" s="27"/>
      <c r="R221" s="27"/>
      <c r="S221" s="21">
        <f>IFERROR(VLOOKUP(B221,'Customer Details'!$A$7:$C$14,3,FALSE),"")</f>
        <v>0</v>
      </c>
    </row>
    <row r="222" spans="1:19" s="41" customFormat="1" ht="12" customHeight="1" x14ac:dyDescent="0.2">
      <c r="A222" s="24">
        <v>9162145</v>
      </c>
      <c r="B222" s="27" t="s">
        <v>12</v>
      </c>
      <c r="C222" s="24">
        <v>9162145</v>
      </c>
      <c r="D222" s="24" t="s">
        <v>471</v>
      </c>
      <c r="E222" s="27">
        <v>1</v>
      </c>
      <c r="F222" s="27"/>
      <c r="G222" s="28">
        <v>12.265815598608</v>
      </c>
      <c r="H222" s="28">
        <f>G222*1.1</f>
        <v>13.492397158468801</v>
      </c>
      <c r="I222" s="28">
        <f>IFERROR(G222*(1-S222),"")</f>
        <v>12.265815598608</v>
      </c>
      <c r="J222" s="28">
        <f t="shared" si="38"/>
        <v>13.492397158468801</v>
      </c>
      <c r="K222" s="27"/>
      <c r="L222" s="8" t="s">
        <v>69</v>
      </c>
      <c r="M222" s="27"/>
      <c r="N222" s="27"/>
      <c r="O222" s="27"/>
      <c r="P222" s="27"/>
      <c r="Q222" s="27"/>
      <c r="R222" s="27"/>
      <c r="S222" s="21">
        <f>IFERROR(VLOOKUP(B222,'Customer Details'!$A$7:$C$14,3,FALSE),"")</f>
        <v>0</v>
      </c>
    </row>
    <row r="223" spans="1:19" s="41" customFormat="1" ht="12" customHeight="1" x14ac:dyDescent="0.2">
      <c r="A223" s="24">
        <v>9137018</v>
      </c>
      <c r="B223" s="27" t="s">
        <v>12</v>
      </c>
      <c r="C223" s="24">
        <v>9137018</v>
      </c>
      <c r="D223" s="24" t="s">
        <v>472</v>
      </c>
      <c r="E223" s="27">
        <v>1</v>
      </c>
      <c r="F223" s="27"/>
      <c r="G223" s="28">
        <v>12.265815598608</v>
      </c>
      <c r="H223" s="28">
        <f>G223*1.1</f>
        <v>13.492397158468801</v>
      </c>
      <c r="I223" s="28">
        <f>IFERROR(G223*(1-S223),"")</f>
        <v>12.265815598608</v>
      </c>
      <c r="J223" s="28">
        <f t="shared" si="38"/>
        <v>13.492397158468801</v>
      </c>
      <c r="K223" s="27"/>
      <c r="L223" s="8" t="s">
        <v>69</v>
      </c>
      <c r="M223" s="27"/>
      <c r="N223" s="27"/>
      <c r="O223" s="27"/>
      <c r="P223" s="27"/>
      <c r="Q223" s="27"/>
      <c r="R223" s="27"/>
      <c r="S223" s="21">
        <f>IFERROR(VLOOKUP(B223,'Customer Details'!$A$7:$C$14,3,FALSE),"")</f>
        <v>0</v>
      </c>
    </row>
    <row r="224" spans="1:19" s="47" customFormat="1" ht="12" customHeight="1" x14ac:dyDescent="0.2">
      <c r="A224" s="24">
        <v>9500736</v>
      </c>
      <c r="B224" s="27" t="s">
        <v>12</v>
      </c>
      <c r="C224" s="24">
        <v>9500736</v>
      </c>
      <c r="D224" s="24" t="s">
        <v>374</v>
      </c>
      <c r="E224" s="27">
        <v>1</v>
      </c>
      <c r="F224" s="27"/>
      <c r="G224" s="28">
        <v>8.6096590259459997</v>
      </c>
      <c r="H224" s="28">
        <f>G224*1.1</f>
        <v>9.4706249285405999</v>
      </c>
      <c r="I224" s="28">
        <f>IFERROR(G224*(1-S224),"")</f>
        <v>8.6096590259459997</v>
      </c>
      <c r="J224" s="28">
        <f t="shared" si="38"/>
        <v>9.4706249285405999</v>
      </c>
      <c r="K224" s="27"/>
      <c r="L224" s="8" t="s">
        <v>69</v>
      </c>
      <c r="M224" s="27"/>
      <c r="N224" s="27"/>
      <c r="O224" s="27"/>
      <c r="P224" s="27"/>
      <c r="Q224" s="27"/>
      <c r="R224" s="27"/>
      <c r="S224" s="21">
        <f>IFERROR(VLOOKUP(B224,'Customer Details'!$A$7:$C$14,3,FALSE),"")</f>
        <v>0</v>
      </c>
    </row>
    <row r="225" spans="1:19" s="97" customFormat="1" ht="11.1" customHeight="1" x14ac:dyDescent="0.2">
      <c r="A225" s="77"/>
      <c r="B225" s="78"/>
      <c r="C225" s="77" t="s">
        <v>473</v>
      </c>
      <c r="D225" s="79"/>
      <c r="E225" s="80"/>
      <c r="F225" s="80"/>
      <c r="G225" s="81"/>
      <c r="H225" s="81"/>
      <c r="I225" s="82"/>
      <c r="J225" s="81"/>
      <c r="K225" s="93"/>
      <c r="L225" s="93"/>
      <c r="M225" s="93"/>
      <c r="N225" s="93"/>
      <c r="O225" s="93"/>
      <c r="P225" s="93"/>
      <c r="Q225" s="93"/>
      <c r="R225" s="93"/>
      <c r="S225" s="94" t="str">
        <f>IFERROR(VLOOKUP(B225,'Customer Details'!$A$7:$C$14,3,FALSE),"")</f>
        <v/>
      </c>
    </row>
    <row r="226" spans="1:19" s="41" customFormat="1" ht="12" customHeight="1" x14ac:dyDescent="0.2">
      <c r="A226" s="24">
        <v>9129671</v>
      </c>
      <c r="B226" s="27" t="s">
        <v>12</v>
      </c>
      <c r="C226" s="24">
        <v>9129671</v>
      </c>
      <c r="D226" s="24" t="s">
        <v>474</v>
      </c>
      <c r="E226" s="27">
        <v>1</v>
      </c>
      <c r="F226" s="27" t="s">
        <v>102</v>
      </c>
      <c r="G226" s="28">
        <v>95.295951958415998</v>
      </c>
      <c r="H226" s="28">
        <f t="shared" ref="H226:H239" si="39">G226*1.1</f>
        <v>104.82554715425761</v>
      </c>
      <c r="I226" s="28">
        <f t="shared" ref="I226:I239" si="40">IFERROR(G226*(1-S226),"")</f>
        <v>95.295951958415998</v>
      </c>
      <c r="J226" s="28">
        <f t="shared" si="38"/>
        <v>104.82554715425761</v>
      </c>
      <c r="K226" s="27"/>
      <c r="L226" s="27"/>
      <c r="M226" s="8" t="s">
        <v>69</v>
      </c>
      <c r="N226" s="8" t="s">
        <v>69</v>
      </c>
      <c r="O226" s="27"/>
      <c r="P226" s="27"/>
      <c r="Q226" s="8" t="s">
        <v>69</v>
      </c>
      <c r="R226" s="27"/>
      <c r="S226" s="21">
        <f>IFERROR(VLOOKUP(B226,'Customer Details'!$A$7:$C$14,3,FALSE),"")</f>
        <v>0</v>
      </c>
    </row>
    <row r="227" spans="1:19" s="41" customFormat="1" ht="12" customHeight="1" x14ac:dyDescent="0.2">
      <c r="A227" s="24">
        <v>9129674</v>
      </c>
      <c r="B227" s="27" t="s">
        <v>12</v>
      </c>
      <c r="C227" s="24">
        <v>9129674</v>
      </c>
      <c r="D227" s="24" t="s">
        <v>475</v>
      </c>
      <c r="E227" s="27">
        <v>1</v>
      </c>
      <c r="F227" s="27" t="s">
        <v>102</v>
      </c>
      <c r="G227" s="28">
        <v>120.88904796704998</v>
      </c>
      <c r="H227" s="28">
        <f t="shared" si="39"/>
        <v>132.97795276375498</v>
      </c>
      <c r="I227" s="28">
        <f t="shared" si="40"/>
        <v>120.88904796704998</v>
      </c>
      <c r="J227" s="28">
        <f t="shared" si="38"/>
        <v>132.97795276375498</v>
      </c>
      <c r="K227" s="27"/>
      <c r="L227" s="27"/>
      <c r="M227" s="8" t="s">
        <v>69</v>
      </c>
      <c r="N227" s="8" t="s">
        <v>69</v>
      </c>
      <c r="O227" s="27"/>
      <c r="P227" s="27"/>
      <c r="Q227" s="8" t="s">
        <v>69</v>
      </c>
      <c r="R227" s="27"/>
      <c r="S227" s="21">
        <f>IFERROR(VLOOKUP(B227,'Customer Details'!$A$7:$C$14,3,FALSE),"")</f>
        <v>0</v>
      </c>
    </row>
    <row r="228" spans="1:19" s="41" customFormat="1" ht="12" customHeight="1" x14ac:dyDescent="0.2">
      <c r="A228" s="24">
        <v>9685140</v>
      </c>
      <c r="B228" s="27" t="s">
        <v>12</v>
      </c>
      <c r="C228" s="24">
        <v>9685140</v>
      </c>
      <c r="D228" s="24" t="s">
        <v>476</v>
      </c>
      <c r="E228" s="27">
        <v>1</v>
      </c>
      <c r="F228" s="27"/>
      <c r="G228" s="28">
        <v>113.57673482172599</v>
      </c>
      <c r="H228" s="28">
        <f t="shared" si="39"/>
        <v>124.93440830389861</v>
      </c>
      <c r="I228" s="28">
        <f t="shared" si="40"/>
        <v>113.57673482172599</v>
      </c>
      <c r="J228" s="28">
        <f t="shared" si="38"/>
        <v>124.93440830389861</v>
      </c>
      <c r="K228" s="27"/>
      <c r="L228" s="27"/>
      <c r="M228" s="27"/>
      <c r="N228" s="8" t="s">
        <v>69</v>
      </c>
      <c r="O228" s="27"/>
      <c r="P228" s="27"/>
      <c r="Q228" s="8" t="s">
        <v>69</v>
      </c>
      <c r="R228" s="27"/>
      <c r="S228" s="21">
        <f>IFERROR(VLOOKUP(B228,'Customer Details'!$A$7:$C$14,3,FALSE),"")</f>
        <v>0</v>
      </c>
    </row>
    <row r="229" spans="1:19" s="41" customFormat="1" ht="12" customHeight="1" x14ac:dyDescent="0.2">
      <c r="A229" s="24">
        <v>9685179</v>
      </c>
      <c r="B229" s="27" t="s">
        <v>12</v>
      </c>
      <c r="C229" s="24">
        <v>9685179</v>
      </c>
      <c r="D229" s="24" t="s">
        <v>477</v>
      </c>
      <c r="E229" s="27">
        <v>1</v>
      </c>
      <c r="F229" s="27" t="s">
        <v>199</v>
      </c>
      <c r="G229" s="28">
        <v>37.858911607241993</v>
      </c>
      <c r="H229" s="28">
        <f t="shared" si="39"/>
        <v>41.644802767966198</v>
      </c>
      <c r="I229" s="28">
        <f t="shared" si="40"/>
        <v>37.858911607241993</v>
      </c>
      <c r="J229" s="28">
        <f t="shared" si="38"/>
        <v>41.644802767966198</v>
      </c>
      <c r="K229" s="27"/>
      <c r="L229" s="27"/>
      <c r="M229" s="27"/>
      <c r="N229" s="8" t="s">
        <v>69</v>
      </c>
      <c r="O229" s="27"/>
      <c r="P229" s="27"/>
      <c r="Q229" s="8" t="s">
        <v>69</v>
      </c>
      <c r="R229" s="27"/>
      <c r="S229" s="21">
        <f>IFERROR(VLOOKUP(B229,'Customer Details'!$A$7:$C$14,3,FALSE),"")</f>
        <v>0</v>
      </c>
    </row>
    <row r="230" spans="1:19" s="41" customFormat="1" ht="12" customHeight="1" x14ac:dyDescent="0.2">
      <c r="A230" s="24">
        <v>9685181</v>
      </c>
      <c r="B230" s="27" t="s">
        <v>12</v>
      </c>
      <c r="C230" s="24">
        <v>9685181</v>
      </c>
      <c r="D230" s="24" t="s">
        <v>478</v>
      </c>
      <c r="E230" s="27">
        <v>1</v>
      </c>
      <c r="F230" s="27" t="s">
        <v>102</v>
      </c>
      <c r="G230" s="28">
        <v>164.880867373596</v>
      </c>
      <c r="H230" s="28">
        <f t="shared" si="39"/>
        <v>181.36895411095563</v>
      </c>
      <c r="I230" s="28">
        <f t="shared" si="40"/>
        <v>164.880867373596</v>
      </c>
      <c r="J230" s="28">
        <f t="shared" si="38"/>
        <v>181.36895411095563</v>
      </c>
      <c r="K230" s="27"/>
      <c r="L230" s="27"/>
      <c r="M230" s="27"/>
      <c r="N230" s="8" t="s">
        <v>69</v>
      </c>
      <c r="O230" s="27"/>
      <c r="P230" s="27"/>
      <c r="Q230" s="8" t="s">
        <v>69</v>
      </c>
      <c r="R230" s="27"/>
      <c r="S230" s="21">
        <f>IFERROR(VLOOKUP(B230,'Customer Details'!$A$7:$C$14,3,FALSE),"")</f>
        <v>0</v>
      </c>
    </row>
    <row r="231" spans="1:19" s="41" customFormat="1" ht="12" customHeight="1" x14ac:dyDescent="0.2">
      <c r="A231" s="24">
        <v>9685175</v>
      </c>
      <c r="B231" s="27" t="s">
        <v>12</v>
      </c>
      <c r="C231" s="24">
        <v>9685175</v>
      </c>
      <c r="D231" s="24" t="s">
        <v>479</v>
      </c>
      <c r="E231" s="27">
        <v>1</v>
      </c>
      <c r="F231" s="27" t="s">
        <v>102</v>
      </c>
      <c r="G231" s="28">
        <v>139.16983083035998</v>
      </c>
      <c r="H231" s="28">
        <f t="shared" si="39"/>
        <v>153.08681391339599</v>
      </c>
      <c r="I231" s="28">
        <f t="shared" si="40"/>
        <v>139.16983083035998</v>
      </c>
      <c r="J231" s="28">
        <f t="shared" si="38"/>
        <v>153.08681391339599</v>
      </c>
      <c r="K231" s="27"/>
      <c r="L231" s="27"/>
      <c r="M231" s="27"/>
      <c r="N231" s="8" t="s">
        <v>69</v>
      </c>
      <c r="O231" s="27"/>
      <c r="P231" s="27"/>
      <c r="Q231" s="8" t="s">
        <v>69</v>
      </c>
      <c r="R231" s="27"/>
      <c r="S231" s="21">
        <f>IFERROR(VLOOKUP(B231,'Customer Details'!$A$7:$C$14,3,FALSE),"")</f>
        <v>0</v>
      </c>
    </row>
    <row r="232" spans="1:19" s="41" customFormat="1" ht="12" customHeight="1" x14ac:dyDescent="0.2">
      <c r="A232" s="24">
        <v>9685122</v>
      </c>
      <c r="B232" s="27" t="s">
        <v>12</v>
      </c>
      <c r="C232" s="24">
        <v>9685122</v>
      </c>
      <c r="D232" s="24" t="s">
        <v>480</v>
      </c>
      <c r="E232" s="27">
        <v>1</v>
      </c>
      <c r="F232" s="27"/>
      <c r="G232" s="28">
        <v>58.61644569719401</v>
      </c>
      <c r="H232" s="28">
        <f t="shared" si="39"/>
        <v>64.478090266913412</v>
      </c>
      <c r="I232" s="28">
        <f t="shared" si="40"/>
        <v>58.61644569719401</v>
      </c>
      <c r="J232" s="28">
        <f t="shared" si="38"/>
        <v>64.478090266913412</v>
      </c>
      <c r="K232" s="27"/>
      <c r="L232" s="27"/>
      <c r="M232" s="27"/>
      <c r="N232" s="8" t="s">
        <v>69</v>
      </c>
      <c r="O232" s="27"/>
      <c r="P232" s="27"/>
      <c r="Q232" s="8" t="s">
        <v>69</v>
      </c>
      <c r="R232" s="27"/>
      <c r="S232" s="21">
        <f>IFERROR(VLOOKUP(B232,'Customer Details'!$A$7:$C$14,3,FALSE),"")</f>
        <v>0</v>
      </c>
    </row>
    <row r="233" spans="1:19" s="41" customFormat="1" ht="12" customHeight="1" x14ac:dyDescent="0.2">
      <c r="A233" s="24">
        <v>9685144</v>
      </c>
      <c r="B233" s="27" t="s">
        <v>12</v>
      </c>
      <c r="C233" s="24">
        <v>9685144</v>
      </c>
      <c r="D233" s="24" t="s">
        <v>481</v>
      </c>
      <c r="E233" s="27">
        <v>1</v>
      </c>
      <c r="F233" s="27" t="s">
        <v>199</v>
      </c>
      <c r="G233" s="28">
        <v>58.61644569719401</v>
      </c>
      <c r="H233" s="28">
        <f t="shared" si="39"/>
        <v>64.478090266913412</v>
      </c>
      <c r="I233" s="28">
        <f t="shared" si="40"/>
        <v>58.61644569719401</v>
      </c>
      <c r="J233" s="28">
        <f t="shared" si="38"/>
        <v>64.478090266913412</v>
      </c>
      <c r="K233" s="27"/>
      <c r="L233" s="27"/>
      <c r="M233" s="27"/>
      <c r="N233" s="8" t="s">
        <v>69</v>
      </c>
      <c r="O233" s="27"/>
      <c r="P233" s="27"/>
      <c r="Q233" s="8" t="s">
        <v>69</v>
      </c>
      <c r="R233" s="27"/>
      <c r="S233" s="21">
        <f>IFERROR(VLOOKUP(B233,'Customer Details'!$A$7:$C$14,3,FALSE),"")</f>
        <v>0</v>
      </c>
    </row>
    <row r="234" spans="1:19" s="41" customFormat="1" ht="12" customHeight="1" x14ac:dyDescent="0.2">
      <c r="A234" s="24">
        <v>9685120</v>
      </c>
      <c r="B234" s="27" t="s">
        <v>12</v>
      </c>
      <c r="C234" s="24">
        <v>9685120</v>
      </c>
      <c r="D234" s="24" t="s">
        <v>482</v>
      </c>
      <c r="E234" s="27">
        <v>1</v>
      </c>
      <c r="F234" s="27"/>
      <c r="G234" s="28">
        <v>25.711036543235998</v>
      </c>
      <c r="H234" s="28">
        <f t="shared" si="39"/>
        <v>28.282140197559599</v>
      </c>
      <c r="I234" s="28">
        <f t="shared" si="40"/>
        <v>25.711036543235998</v>
      </c>
      <c r="J234" s="28">
        <f t="shared" si="38"/>
        <v>28.282140197559599</v>
      </c>
      <c r="K234" s="27"/>
      <c r="L234" s="27"/>
      <c r="M234" s="27"/>
      <c r="N234" s="8" t="s">
        <v>69</v>
      </c>
      <c r="O234" s="27"/>
      <c r="P234" s="27"/>
      <c r="Q234" s="8" t="s">
        <v>69</v>
      </c>
      <c r="R234" s="27"/>
      <c r="S234" s="21">
        <f>IFERROR(VLOOKUP(B234,'Customer Details'!$A$7:$C$14,3,FALSE),"")</f>
        <v>0</v>
      </c>
    </row>
    <row r="235" spans="1:19" s="41" customFormat="1" ht="12" customHeight="1" x14ac:dyDescent="0.2">
      <c r="A235" s="24">
        <v>9016332</v>
      </c>
      <c r="B235" s="27" t="s">
        <v>12</v>
      </c>
      <c r="C235" s="24">
        <v>9016332</v>
      </c>
      <c r="D235" s="24" t="s">
        <v>483</v>
      </c>
      <c r="E235" s="27">
        <v>1</v>
      </c>
      <c r="F235" s="27" t="s">
        <v>102</v>
      </c>
      <c r="G235" s="28">
        <v>22.054879970574</v>
      </c>
      <c r="H235" s="28">
        <f t="shared" si="39"/>
        <v>24.260367967631403</v>
      </c>
      <c r="I235" s="28">
        <f t="shared" si="40"/>
        <v>22.054879970574</v>
      </c>
      <c r="J235" s="28">
        <f t="shared" si="38"/>
        <v>24.260367967631403</v>
      </c>
      <c r="K235" s="27"/>
      <c r="L235" s="27"/>
      <c r="M235" s="8" t="s">
        <v>69</v>
      </c>
      <c r="N235" s="8" t="s">
        <v>69</v>
      </c>
      <c r="O235" s="27"/>
      <c r="P235" s="27"/>
      <c r="Q235" s="8" t="s">
        <v>69</v>
      </c>
      <c r="R235" s="27"/>
      <c r="S235" s="21">
        <f>IFERROR(VLOOKUP(B235,'Customer Details'!$A$7:$C$14,3,FALSE),"")</f>
        <v>0</v>
      </c>
    </row>
    <row r="236" spans="1:19" s="41" customFormat="1" ht="12" customHeight="1" x14ac:dyDescent="0.2">
      <c r="A236" s="24">
        <v>9685136</v>
      </c>
      <c r="B236" s="27" t="s">
        <v>12</v>
      </c>
      <c r="C236" s="24">
        <v>9685136</v>
      </c>
      <c r="D236" s="24" t="s">
        <v>484</v>
      </c>
      <c r="E236" s="27">
        <v>1</v>
      </c>
      <c r="F236" s="27" t="s">
        <v>102</v>
      </c>
      <c r="G236" s="28">
        <v>37.858911607241993</v>
      </c>
      <c r="H236" s="28">
        <f t="shared" si="39"/>
        <v>41.644802767966198</v>
      </c>
      <c r="I236" s="28">
        <f t="shared" si="40"/>
        <v>37.858911607241993</v>
      </c>
      <c r="J236" s="28">
        <f t="shared" si="38"/>
        <v>41.644802767966198</v>
      </c>
      <c r="K236" s="27"/>
      <c r="L236" s="27"/>
      <c r="M236" s="8" t="s">
        <v>69</v>
      </c>
      <c r="N236" s="8" t="s">
        <v>69</v>
      </c>
      <c r="O236" s="27"/>
      <c r="P236" s="27"/>
      <c r="Q236" s="8" t="s">
        <v>69</v>
      </c>
      <c r="R236" s="27"/>
      <c r="S236" s="21">
        <f>IFERROR(VLOOKUP(B236,'Customer Details'!$A$7:$C$14,3,FALSE),"")</f>
        <v>0</v>
      </c>
    </row>
    <row r="237" spans="1:19" s="41" customFormat="1" ht="12" customHeight="1" x14ac:dyDescent="0.2">
      <c r="A237" s="24">
        <v>9420657</v>
      </c>
      <c r="B237" s="27" t="s">
        <v>12</v>
      </c>
      <c r="C237" s="24">
        <v>9420657</v>
      </c>
      <c r="D237" s="24" t="s">
        <v>485</v>
      </c>
      <c r="E237" s="27">
        <v>1</v>
      </c>
      <c r="F237" s="27"/>
      <c r="G237" s="28">
        <v>14.742566825249998</v>
      </c>
      <c r="H237" s="28">
        <f t="shared" si="39"/>
        <v>16.216823507775</v>
      </c>
      <c r="I237" s="28">
        <f t="shared" si="40"/>
        <v>14.742566825249998</v>
      </c>
      <c r="J237" s="28">
        <f t="shared" si="38"/>
        <v>16.216823507775</v>
      </c>
      <c r="K237" s="27"/>
      <c r="L237" s="27"/>
      <c r="M237" s="8" t="s">
        <v>69</v>
      </c>
      <c r="N237" s="8" t="s">
        <v>69</v>
      </c>
      <c r="O237" s="27"/>
      <c r="P237" s="27"/>
      <c r="Q237" s="8" t="s">
        <v>69</v>
      </c>
      <c r="R237" s="27"/>
      <c r="S237" s="21">
        <f>IFERROR(VLOOKUP(B237,'Customer Details'!$A$7:$C$14,3,FALSE),"")</f>
        <v>0</v>
      </c>
    </row>
    <row r="238" spans="1:19" s="41" customFormat="1" ht="12" customHeight="1" x14ac:dyDescent="0.2">
      <c r="A238" s="24">
        <v>9420659</v>
      </c>
      <c r="B238" s="27" t="s">
        <v>12</v>
      </c>
      <c r="C238" s="24">
        <v>9420659</v>
      </c>
      <c r="D238" s="24" t="s">
        <v>486</v>
      </c>
      <c r="E238" s="27">
        <v>1</v>
      </c>
      <c r="F238" s="27" t="s">
        <v>102</v>
      </c>
      <c r="G238" s="28">
        <v>18.398723397911997</v>
      </c>
      <c r="H238" s="28">
        <f t="shared" si="39"/>
        <v>20.2385957377032</v>
      </c>
      <c r="I238" s="28">
        <f t="shared" si="40"/>
        <v>18.398723397911997</v>
      </c>
      <c r="J238" s="28">
        <f t="shared" si="38"/>
        <v>20.2385957377032</v>
      </c>
      <c r="K238" s="27"/>
      <c r="L238" s="27"/>
      <c r="M238" s="8" t="s">
        <v>69</v>
      </c>
      <c r="N238" s="8" t="s">
        <v>69</v>
      </c>
      <c r="O238" s="27"/>
      <c r="P238" s="27"/>
      <c r="Q238" s="8" t="s">
        <v>69</v>
      </c>
      <c r="R238" s="27"/>
      <c r="S238" s="21">
        <f>IFERROR(VLOOKUP(B238,'Customer Details'!$A$7:$C$14,3,FALSE),"")</f>
        <v>0</v>
      </c>
    </row>
    <row r="239" spans="1:19" s="47" customFormat="1" ht="12" customHeight="1" x14ac:dyDescent="0.2">
      <c r="A239" s="24">
        <v>9707287</v>
      </c>
      <c r="B239" s="27" t="s">
        <v>12</v>
      </c>
      <c r="C239" s="24">
        <v>9707287</v>
      </c>
      <c r="D239" s="24" t="s">
        <v>487</v>
      </c>
      <c r="E239" s="27">
        <v>1</v>
      </c>
      <c r="F239" s="27" t="s">
        <v>199</v>
      </c>
      <c r="G239" s="28">
        <v>37.858911607241993</v>
      </c>
      <c r="H239" s="28">
        <f t="shared" si="39"/>
        <v>41.644802767966198</v>
      </c>
      <c r="I239" s="28">
        <f t="shared" si="40"/>
        <v>37.858911607241993</v>
      </c>
      <c r="J239" s="28">
        <f t="shared" si="38"/>
        <v>41.644802767966198</v>
      </c>
      <c r="K239" s="27"/>
      <c r="L239" s="27"/>
      <c r="M239" s="8" t="s">
        <v>69</v>
      </c>
      <c r="N239" s="8" t="s">
        <v>69</v>
      </c>
      <c r="O239" s="27"/>
      <c r="P239" s="27"/>
      <c r="Q239" s="8" t="s">
        <v>69</v>
      </c>
      <c r="R239" s="27"/>
      <c r="S239" s="21">
        <f>IFERROR(VLOOKUP(B239,'Customer Details'!$A$7:$C$14,3,FALSE),"")</f>
        <v>0</v>
      </c>
    </row>
    <row r="240" spans="1:19" s="97" customFormat="1" ht="11.1" customHeight="1" x14ac:dyDescent="0.2">
      <c r="A240" s="77"/>
      <c r="B240" s="78"/>
      <c r="C240" s="77" t="s">
        <v>488</v>
      </c>
      <c r="D240" s="79"/>
      <c r="E240" s="80"/>
      <c r="F240" s="80"/>
      <c r="G240" s="81"/>
      <c r="H240" s="81"/>
      <c r="I240" s="82"/>
      <c r="J240" s="81"/>
      <c r="K240" s="93"/>
      <c r="L240" s="93"/>
      <c r="M240" s="93"/>
      <c r="N240" s="93"/>
      <c r="O240" s="93"/>
      <c r="P240" s="93"/>
      <c r="Q240" s="93"/>
      <c r="R240" s="93"/>
      <c r="S240" s="94" t="str">
        <f>IFERROR(VLOOKUP(B240,'Customer Details'!$A$7:$C$14,3,FALSE),"")</f>
        <v/>
      </c>
    </row>
    <row r="241" spans="1:19" s="47" customFormat="1" ht="12" customHeight="1" x14ac:dyDescent="0.2">
      <c r="A241" s="24">
        <v>9000990</v>
      </c>
      <c r="B241" s="27" t="s">
        <v>12</v>
      </c>
      <c r="C241" s="24">
        <v>9000990</v>
      </c>
      <c r="D241" s="41" t="s">
        <v>489</v>
      </c>
      <c r="E241" s="27">
        <v>1</v>
      </c>
      <c r="F241" s="27" t="s">
        <v>199</v>
      </c>
      <c r="G241" s="28">
        <v>3.7740971072639997</v>
      </c>
      <c r="H241" s="28">
        <f>G241*1.1</f>
        <v>4.1515068179904002</v>
      </c>
      <c r="I241" s="28">
        <f>IFERROR(G241*(1-S241),"")</f>
        <v>3.7740971072639997</v>
      </c>
      <c r="J241" s="28">
        <f t="shared" si="38"/>
        <v>4.1515068179904002</v>
      </c>
      <c r="K241" s="27"/>
      <c r="L241" s="27"/>
      <c r="M241" s="27"/>
      <c r="N241" s="27"/>
      <c r="O241" s="8" t="s">
        <v>69</v>
      </c>
      <c r="P241" s="27"/>
      <c r="Q241" s="27"/>
      <c r="R241" s="27"/>
      <c r="S241" s="21">
        <f>IFERROR(VLOOKUP(B241,'Customer Details'!$A$7:$C$14,3,FALSE),"")</f>
        <v>0</v>
      </c>
    </row>
    <row r="242" spans="1:19" s="41" customFormat="1" ht="12" customHeight="1" x14ac:dyDescent="0.2">
      <c r="A242" s="24">
        <v>9014216</v>
      </c>
      <c r="B242" s="27" t="s">
        <v>12</v>
      </c>
      <c r="C242" s="24">
        <v>9014216</v>
      </c>
      <c r="D242" s="41" t="s">
        <v>490</v>
      </c>
      <c r="E242" s="27">
        <v>1</v>
      </c>
      <c r="F242" s="27" t="s">
        <v>199</v>
      </c>
      <c r="G242" s="28">
        <v>3.7740971072639997</v>
      </c>
      <c r="H242" s="28">
        <f>G242*1.1</f>
        <v>4.1515068179904002</v>
      </c>
      <c r="I242" s="28">
        <f>IFERROR(G242*(1-S242),"")</f>
        <v>3.7740971072639997</v>
      </c>
      <c r="J242" s="28">
        <f t="shared" si="38"/>
        <v>4.1515068179904002</v>
      </c>
      <c r="K242" s="27"/>
      <c r="L242" s="27"/>
      <c r="M242" s="27"/>
      <c r="N242" s="27"/>
      <c r="O242" s="8" t="s">
        <v>69</v>
      </c>
      <c r="P242" s="27"/>
      <c r="Q242" s="27"/>
      <c r="R242" s="27"/>
      <c r="S242" s="21">
        <f>IFERROR(VLOOKUP(B242,'Customer Details'!$A$7:$C$14,3,FALSE),"")</f>
        <v>0</v>
      </c>
    </row>
    <row r="243" spans="1:19" s="41" customFormat="1" ht="12" customHeight="1" x14ac:dyDescent="0.2">
      <c r="A243" s="24">
        <v>9014164</v>
      </c>
      <c r="B243" s="27" t="s">
        <v>12</v>
      </c>
      <c r="C243" s="24">
        <v>9014164</v>
      </c>
      <c r="D243" s="41" t="s">
        <v>491</v>
      </c>
      <c r="E243" s="27">
        <v>1</v>
      </c>
      <c r="F243" s="27" t="s">
        <v>199</v>
      </c>
      <c r="G243" s="28">
        <v>11.086410252587998</v>
      </c>
      <c r="H243" s="28">
        <f>G243*1.1</f>
        <v>12.195051277846797</v>
      </c>
      <c r="I243" s="28">
        <f>IFERROR(G243*(1-S243),"")</f>
        <v>11.086410252587998</v>
      </c>
      <c r="J243" s="28">
        <f t="shared" si="38"/>
        <v>12.195051277846797</v>
      </c>
      <c r="K243" s="27"/>
      <c r="L243" s="27"/>
      <c r="M243" s="27"/>
      <c r="N243" s="27"/>
      <c r="O243" s="8" t="s">
        <v>69</v>
      </c>
      <c r="P243" s="27"/>
      <c r="Q243" s="27"/>
      <c r="R243" s="27"/>
      <c r="S243" s="21">
        <f>IFERROR(VLOOKUP(B243,'Customer Details'!$A$7:$C$14,3,FALSE),"")</f>
        <v>0</v>
      </c>
    </row>
    <row r="244" spans="1:19" s="41" customFormat="1" ht="12" customHeight="1" x14ac:dyDescent="0.2">
      <c r="A244" s="24">
        <v>9014172</v>
      </c>
      <c r="B244" s="27" t="s">
        <v>12</v>
      </c>
      <c r="C244" s="24">
        <v>9014172</v>
      </c>
      <c r="D244" s="41" t="s">
        <v>492</v>
      </c>
      <c r="E244" s="27">
        <v>1</v>
      </c>
      <c r="F244" s="27" t="s">
        <v>102</v>
      </c>
      <c r="G244" s="28">
        <v>3.7740971072639997</v>
      </c>
      <c r="H244" s="28">
        <f>G244*1.1</f>
        <v>4.1515068179904002</v>
      </c>
      <c r="I244" s="28">
        <f>IFERROR(G244*(1-S244),"")</f>
        <v>3.7740971072639997</v>
      </c>
      <c r="J244" s="28">
        <f t="shared" si="38"/>
        <v>4.1515068179904002</v>
      </c>
      <c r="K244" s="27"/>
      <c r="L244" s="27"/>
      <c r="M244" s="27"/>
      <c r="N244" s="27"/>
      <c r="O244" s="8" t="s">
        <v>69</v>
      </c>
      <c r="P244" s="27"/>
      <c r="Q244" s="27"/>
      <c r="R244" s="27"/>
      <c r="S244" s="21">
        <f>IFERROR(VLOOKUP(B244,'Customer Details'!$A$7:$C$14,3,FALSE),"")</f>
        <v>0</v>
      </c>
    </row>
    <row r="245" spans="1:19" s="47" customFormat="1" ht="12" customHeight="1" x14ac:dyDescent="0.2">
      <c r="A245" s="24">
        <v>9014180</v>
      </c>
      <c r="B245" s="27" t="s">
        <v>12</v>
      </c>
      <c r="C245" s="24">
        <v>9014180</v>
      </c>
      <c r="D245" s="41" t="s">
        <v>493</v>
      </c>
      <c r="E245" s="27">
        <v>1</v>
      </c>
      <c r="F245" s="27" t="s">
        <v>199</v>
      </c>
      <c r="G245" s="28">
        <v>3.7740971072639997</v>
      </c>
      <c r="H245" s="28">
        <f>G245*1.1</f>
        <v>4.1515068179904002</v>
      </c>
      <c r="I245" s="28">
        <f>IFERROR(G245*(1-S245),"")</f>
        <v>3.7740971072639997</v>
      </c>
      <c r="J245" s="28">
        <f t="shared" si="38"/>
        <v>4.1515068179904002</v>
      </c>
      <c r="K245" s="27"/>
      <c r="L245" s="27"/>
      <c r="M245" s="27"/>
      <c r="N245" s="27"/>
      <c r="O245" s="8" t="s">
        <v>69</v>
      </c>
      <c r="P245" s="27"/>
      <c r="Q245" s="27"/>
      <c r="R245" s="27"/>
      <c r="S245" s="21">
        <f>IFERROR(VLOOKUP(B245,'Customer Details'!$A$7:$C$14,3,FALSE),"")</f>
        <v>0</v>
      </c>
    </row>
    <row r="246" spans="1:19" s="97" customFormat="1" ht="11.1" customHeight="1" x14ac:dyDescent="0.2">
      <c r="A246" s="77"/>
      <c r="B246" s="78"/>
      <c r="C246" s="77" t="s">
        <v>494</v>
      </c>
      <c r="D246" s="79"/>
      <c r="E246" s="80"/>
      <c r="F246" s="80"/>
      <c r="G246" s="81"/>
      <c r="H246" s="81"/>
      <c r="I246" s="82"/>
      <c r="J246" s="81"/>
      <c r="K246" s="93"/>
      <c r="L246" s="93"/>
      <c r="M246" s="93"/>
      <c r="N246" s="93"/>
      <c r="O246" s="93"/>
      <c r="P246" s="93"/>
      <c r="Q246" s="93"/>
      <c r="R246" s="93"/>
      <c r="S246" s="94" t="str">
        <f>IFERROR(VLOOKUP(B246,'Customer Details'!$A$7:$C$14,3,FALSE),"")</f>
        <v/>
      </c>
    </row>
    <row r="247" spans="1:19" s="41" customFormat="1" ht="12" customHeight="1" x14ac:dyDescent="0.2">
      <c r="A247" s="24">
        <v>9146072</v>
      </c>
      <c r="B247" s="27" t="s">
        <v>12</v>
      </c>
      <c r="C247" s="24">
        <v>9146072</v>
      </c>
      <c r="D247" s="24" t="s">
        <v>495</v>
      </c>
      <c r="E247" s="27">
        <v>1</v>
      </c>
      <c r="F247" s="27" t="s">
        <v>199</v>
      </c>
      <c r="G247" s="28">
        <v>317.37797861398201</v>
      </c>
      <c r="H247" s="28">
        <f>G247*1.1</f>
        <v>349.11577647538024</v>
      </c>
      <c r="I247" s="28">
        <f>IFERROR(G247*(1-S247),"")</f>
        <v>317.37797861398201</v>
      </c>
      <c r="J247" s="28">
        <f t="shared" si="38"/>
        <v>349.11577647538024</v>
      </c>
      <c r="K247" s="27"/>
      <c r="L247" s="27"/>
      <c r="M247" s="27"/>
      <c r="N247" s="27"/>
      <c r="O247" s="27"/>
      <c r="P247" s="8" t="s">
        <v>69</v>
      </c>
      <c r="Q247" s="27"/>
      <c r="R247" s="27"/>
      <c r="S247" s="21">
        <f>IFERROR(VLOOKUP(B247,'Customer Details'!$A$7:$C$14,3,FALSE),"")</f>
        <v>0</v>
      </c>
    </row>
    <row r="248" spans="1:19" s="41" customFormat="1" ht="12" customHeight="1" x14ac:dyDescent="0.2">
      <c r="A248" s="24">
        <v>9132077</v>
      </c>
      <c r="B248" s="27" t="s">
        <v>12</v>
      </c>
      <c r="C248" s="24">
        <v>9132077</v>
      </c>
      <c r="D248" s="24" t="s">
        <v>496</v>
      </c>
      <c r="E248" s="27">
        <v>1</v>
      </c>
      <c r="F248" s="27" t="s">
        <v>102</v>
      </c>
      <c r="G248" s="28">
        <v>9.7890643719660009</v>
      </c>
      <c r="H248" s="28">
        <f>G248*1.1</f>
        <v>10.767970809162602</v>
      </c>
      <c r="I248" s="28">
        <f>IFERROR(G248*(1-S248),"")</f>
        <v>9.7890643719660009</v>
      </c>
      <c r="J248" s="28">
        <f t="shared" si="38"/>
        <v>10.767970809162602</v>
      </c>
      <c r="K248" s="27"/>
      <c r="L248" s="27"/>
      <c r="M248" s="27"/>
      <c r="N248" s="27"/>
      <c r="O248" s="27"/>
      <c r="P248" s="8" t="s">
        <v>69</v>
      </c>
      <c r="Q248" s="27"/>
      <c r="R248" s="27"/>
      <c r="S248" s="21">
        <f>IFERROR(VLOOKUP(B248,'Customer Details'!$A$7:$C$14,3,FALSE),"")</f>
        <v>0</v>
      </c>
    </row>
    <row r="249" spans="1:19" s="47" customFormat="1" ht="12" customHeight="1" x14ac:dyDescent="0.2">
      <c r="A249" s="24">
        <v>9146065</v>
      </c>
      <c r="B249" s="27" t="s">
        <v>12</v>
      </c>
      <c r="C249" s="24">
        <v>9146065</v>
      </c>
      <c r="D249" s="24" t="s">
        <v>497</v>
      </c>
      <c r="E249" s="27">
        <v>1</v>
      </c>
      <c r="F249" s="27" t="s">
        <v>199</v>
      </c>
      <c r="G249" s="28">
        <v>14.742566825249998</v>
      </c>
      <c r="H249" s="28">
        <f>G249*1.1</f>
        <v>16.216823507775</v>
      </c>
      <c r="I249" s="28">
        <f>IFERROR(G249*(1-S249),"")</f>
        <v>14.742566825249998</v>
      </c>
      <c r="J249" s="28">
        <f t="shared" si="38"/>
        <v>16.216823507775</v>
      </c>
      <c r="K249" s="27"/>
      <c r="L249" s="27"/>
      <c r="M249" s="27"/>
      <c r="N249" s="27"/>
      <c r="O249" s="27"/>
      <c r="P249" s="8" t="s">
        <v>69</v>
      </c>
      <c r="Q249" s="27"/>
      <c r="R249" s="27"/>
      <c r="S249" s="21">
        <f>IFERROR(VLOOKUP(B249,'Customer Details'!$A$7:$C$14,3,FALSE),"")</f>
        <v>0</v>
      </c>
    </row>
    <row r="250" spans="1:19" s="97" customFormat="1" ht="11.1" customHeight="1" x14ac:dyDescent="0.2">
      <c r="A250" s="77"/>
      <c r="B250" s="78"/>
      <c r="C250" s="77" t="s">
        <v>498</v>
      </c>
      <c r="D250" s="79"/>
      <c r="E250" s="80"/>
      <c r="F250" s="80"/>
      <c r="G250" s="81"/>
      <c r="H250" s="81"/>
      <c r="I250" s="82"/>
      <c r="J250" s="81"/>
      <c r="K250" s="93"/>
      <c r="L250" s="93"/>
      <c r="M250" s="93"/>
      <c r="N250" s="93"/>
      <c r="O250" s="93"/>
      <c r="P250" s="93"/>
      <c r="Q250" s="93"/>
      <c r="R250" s="93"/>
      <c r="S250" s="94" t="str">
        <f>IFERROR(VLOOKUP(B250,'Customer Details'!$A$7:$C$14,3,FALSE),"")</f>
        <v/>
      </c>
    </row>
    <row r="251" spans="1:19" s="41" customFormat="1" ht="12" customHeight="1" x14ac:dyDescent="0.2">
      <c r="A251" s="24">
        <v>9154122</v>
      </c>
      <c r="B251" s="27" t="s">
        <v>12</v>
      </c>
      <c r="C251" s="24">
        <v>9154122</v>
      </c>
      <c r="D251" s="24" t="s">
        <v>499</v>
      </c>
      <c r="E251" s="27">
        <v>1</v>
      </c>
      <c r="F251" s="27"/>
      <c r="G251" s="28">
        <v>22.054879970574</v>
      </c>
      <c r="H251" s="28">
        <f>G251*1.1</f>
        <v>24.260367967631403</v>
      </c>
      <c r="I251" s="28">
        <f>IFERROR(G251*(1-S251),"")</f>
        <v>22.054879970574</v>
      </c>
      <c r="J251" s="28">
        <f t="shared" si="38"/>
        <v>24.260367967631403</v>
      </c>
      <c r="K251" s="8" t="s">
        <v>69</v>
      </c>
      <c r="L251" s="8" t="s">
        <v>69</v>
      </c>
      <c r="M251" s="8" t="s">
        <v>69</v>
      </c>
      <c r="N251" s="8" t="s">
        <v>69</v>
      </c>
      <c r="O251" s="8" t="s">
        <v>69</v>
      </c>
      <c r="P251" s="8" t="s">
        <v>69</v>
      </c>
      <c r="Q251" s="8" t="s">
        <v>69</v>
      </c>
      <c r="R251" s="8" t="s">
        <v>69</v>
      </c>
      <c r="S251" s="21">
        <f>IFERROR(VLOOKUP(B251,'Customer Details'!$A$7:$C$14,3,FALSE),"")</f>
        <v>0</v>
      </c>
    </row>
    <row r="252" spans="1:19" s="41" customFormat="1" ht="12" customHeight="1" x14ac:dyDescent="0.2">
      <c r="A252" s="24">
        <v>9102004</v>
      </c>
      <c r="B252" s="27" t="s">
        <v>12</v>
      </c>
      <c r="C252" s="24">
        <v>9102004</v>
      </c>
      <c r="D252" s="24" t="s">
        <v>500</v>
      </c>
      <c r="E252" s="27">
        <v>1</v>
      </c>
      <c r="F252" s="27" t="s">
        <v>102</v>
      </c>
      <c r="G252" s="28">
        <v>14.742566825249998</v>
      </c>
      <c r="H252" s="28">
        <f>G252*1.1</f>
        <v>16.216823507775</v>
      </c>
      <c r="I252" s="28">
        <f>IFERROR(G252*(1-S252),"")</f>
        <v>14.742566825249998</v>
      </c>
      <c r="J252" s="28">
        <f t="shared" si="38"/>
        <v>16.216823507775</v>
      </c>
      <c r="K252" s="8" t="s">
        <v>69</v>
      </c>
      <c r="L252" s="8" t="s">
        <v>69</v>
      </c>
      <c r="M252" s="8" t="s">
        <v>69</v>
      </c>
      <c r="N252" s="8" t="s">
        <v>69</v>
      </c>
      <c r="O252" s="8" t="s">
        <v>69</v>
      </c>
      <c r="P252" s="8" t="s">
        <v>69</v>
      </c>
      <c r="Q252" s="8" t="s">
        <v>69</v>
      </c>
      <c r="R252" s="8" t="s">
        <v>69</v>
      </c>
      <c r="S252" s="21">
        <f>IFERROR(VLOOKUP(B252,'Customer Details'!$A$7:$C$14,3,FALSE),"")</f>
        <v>0</v>
      </c>
    </row>
    <row r="253" spans="1:19" s="41" customFormat="1" ht="12" customHeight="1" x14ac:dyDescent="0.2">
      <c r="A253" s="24">
        <v>5008587</v>
      </c>
      <c r="B253" s="27" t="s">
        <v>12</v>
      </c>
      <c r="C253" s="24">
        <v>5008587</v>
      </c>
      <c r="D253" s="24" t="s">
        <v>501</v>
      </c>
      <c r="E253" s="27">
        <v>1</v>
      </c>
      <c r="F253" s="27" t="s">
        <v>102</v>
      </c>
      <c r="G253" s="28">
        <v>19.578128743932002</v>
      </c>
      <c r="H253" s="28">
        <f>G253*1.1</f>
        <v>21.535941618325204</v>
      </c>
      <c r="I253" s="28">
        <f>IFERROR(G253*(1-S253),"")</f>
        <v>19.578128743932002</v>
      </c>
      <c r="J253" s="28">
        <f t="shared" si="38"/>
        <v>21.535941618325204</v>
      </c>
      <c r="K253" s="8" t="s">
        <v>69</v>
      </c>
      <c r="L253" s="8" t="s">
        <v>69</v>
      </c>
      <c r="M253" s="8" t="s">
        <v>69</v>
      </c>
      <c r="N253" s="8" t="s">
        <v>69</v>
      </c>
      <c r="O253" s="8" t="s">
        <v>69</v>
      </c>
      <c r="P253" s="8" t="s">
        <v>69</v>
      </c>
      <c r="Q253" s="8" t="s">
        <v>69</v>
      </c>
      <c r="R253" s="8" t="s">
        <v>69</v>
      </c>
      <c r="S253" s="21">
        <f>IFERROR(VLOOKUP(B253,'Customer Details'!$A$7:$C$14,3,FALSE),"")</f>
        <v>0</v>
      </c>
    </row>
    <row r="254" spans="1:19" s="47" customFormat="1" ht="12" customHeight="1" x14ac:dyDescent="0.2">
      <c r="A254" s="24">
        <v>9015819</v>
      </c>
      <c r="B254" s="27" t="s">
        <v>12</v>
      </c>
      <c r="C254" s="24">
        <v>9015819</v>
      </c>
      <c r="D254" s="24" t="s">
        <v>502</v>
      </c>
      <c r="E254" s="27">
        <v>1</v>
      </c>
      <c r="F254" s="27"/>
      <c r="G254" s="28">
        <v>57.437040351173998</v>
      </c>
      <c r="H254" s="28">
        <f>G254*1.1</f>
        <v>63.180744386291401</v>
      </c>
      <c r="I254" s="28">
        <f>IFERROR(G254*(1-S254),"")</f>
        <v>57.437040351173998</v>
      </c>
      <c r="J254" s="28">
        <f t="shared" si="38"/>
        <v>63.180744386291401</v>
      </c>
      <c r="K254" s="8" t="s">
        <v>69</v>
      </c>
      <c r="L254" s="8" t="s">
        <v>69</v>
      </c>
      <c r="M254" s="8" t="s">
        <v>69</v>
      </c>
      <c r="N254" s="8" t="s">
        <v>69</v>
      </c>
      <c r="O254" s="8" t="s">
        <v>69</v>
      </c>
      <c r="P254" s="8" t="s">
        <v>69</v>
      </c>
      <c r="Q254" s="8" t="s">
        <v>69</v>
      </c>
      <c r="R254" s="8" t="s">
        <v>69</v>
      </c>
      <c r="S254" s="21">
        <f>IFERROR(VLOOKUP(B254,'Customer Details'!$A$7:$C$14,3,FALSE),"")</f>
        <v>0</v>
      </c>
    </row>
    <row r="255" spans="1:19" s="128" customFormat="1" ht="18.75" x14ac:dyDescent="0.2">
      <c r="A255" s="142"/>
      <c r="B255" s="143"/>
      <c r="C255" s="142" t="s">
        <v>645</v>
      </c>
      <c r="D255" s="129"/>
      <c r="E255" s="144"/>
      <c r="F255" s="144"/>
      <c r="G255" s="151"/>
      <c r="H255" s="152"/>
      <c r="I255" s="151"/>
      <c r="J255" s="148"/>
      <c r="K255" s="148"/>
      <c r="L255" s="148"/>
      <c r="M255" s="148"/>
      <c r="N255" s="148"/>
      <c r="O255" s="148"/>
      <c r="P255" s="148"/>
      <c r="Q255" s="148"/>
      <c r="R255" s="154"/>
    </row>
    <row r="256" spans="1:19" s="97" customFormat="1" ht="11.1" customHeight="1" x14ac:dyDescent="0.2">
      <c r="A256" s="212"/>
      <c r="B256" s="78"/>
      <c r="C256" s="212" t="s">
        <v>697</v>
      </c>
      <c r="D256" s="79"/>
      <c r="E256" s="80"/>
      <c r="F256" s="80"/>
      <c r="G256" s="81"/>
      <c r="H256" s="82"/>
      <c r="I256" s="81"/>
      <c r="J256" s="93"/>
      <c r="K256" s="93"/>
      <c r="L256" s="93"/>
      <c r="M256" s="93"/>
      <c r="N256" s="93"/>
      <c r="O256" s="93"/>
      <c r="P256" s="93"/>
      <c r="Q256" s="93"/>
      <c r="R256" s="211" t="str">
        <f>IFERROR(VLOOKUP(B256,'[2]Customer Details'!$A$7:$C$14,3,FALSE),"")</f>
        <v/>
      </c>
    </row>
    <row r="257" spans="1:19" s="47" customFormat="1" ht="12" customHeight="1" x14ac:dyDescent="0.2">
      <c r="A257" s="24">
        <v>9025739</v>
      </c>
      <c r="B257" s="27" t="s">
        <v>12</v>
      </c>
      <c r="C257" s="24">
        <v>9025739</v>
      </c>
      <c r="D257" s="24" t="s">
        <v>698</v>
      </c>
      <c r="E257" s="27">
        <v>1</v>
      </c>
      <c r="F257" s="27" t="s">
        <v>199</v>
      </c>
      <c r="G257" s="28">
        <v>8.5</v>
      </c>
      <c r="H257" s="28">
        <f t="shared" ref="H257:H262" si="41">G257*1.1</f>
        <v>9.3500000000000014</v>
      </c>
      <c r="I257" s="28">
        <f t="shared" ref="I257:I262" si="42">IFERROR(G257*(1-S257),"")</f>
        <v>8.5</v>
      </c>
      <c r="J257" s="28">
        <f t="shared" ref="J257:J262" si="43">IFERROR(I257*1.1,"")</f>
        <v>9.3500000000000014</v>
      </c>
      <c r="K257" s="8"/>
      <c r="L257" s="8" t="s">
        <v>69</v>
      </c>
      <c r="M257" s="8"/>
      <c r="N257" s="8"/>
      <c r="O257" s="8"/>
      <c r="P257" s="8"/>
      <c r="Q257" s="8"/>
      <c r="R257" s="8"/>
      <c r="S257" s="21">
        <f>IFERROR(VLOOKUP(B257,'Customer Details'!$A$7:$C$14,3,FALSE),"")</f>
        <v>0</v>
      </c>
    </row>
    <row r="258" spans="1:19" s="47" customFormat="1" ht="12" customHeight="1" x14ac:dyDescent="0.2">
      <c r="A258" s="24">
        <v>9025740</v>
      </c>
      <c r="B258" s="27" t="s">
        <v>12</v>
      </c>
      <c r="C258" s="24">
        <v>9025740</v>
      </c>
      <c r="D258" s="24" t="s">
        <v>699</v>
      </c>
      <c r="E258" s="27">
        <v>1</v>
      </c>
      <c r="F258" s="27" t="s">
        <v>199</v>
      </c>
      <c r="G258" s="28">
        <v>8.5</v>
      </c>
      <c r="H258" s="28">
        <f t="shared" si="41"/>
        <v>9.3500000000000014</v>
      </c>
      <c r="I258" s="28">
        <f t="shared" si="42"/>
        <v>8.5</v>
      </c>
      <c r="J258" s="28">
        <f t="shared" si="43"/>
        <v>9.3500000000000014</v>
      </c>
      <c r="K258" s="8"/>
      <c r="L258" s="8" t="s">
        <v>69</v>
      </c>
      <c r="M258" s="8"/>
      <c r="N258" s="8"/>
      <c r="O258" s="8"/>
      <c r="P258" s="8"/>
      <c r="Q258" s="8"/>
      <c r="R258" s="8"/>
      <c r="S258" s="21">
        <f>IFERROR(VLOOKUP(B258,'Customer Details'!$A$7:$C$14,3,FALSE),"")</f>
        <v>0</v>
      </c>
    </row>
    <row r="259" spans="1:19" s="47" customFormat="1" ht="12" customHeight="1" x14ac:dyDescent="0.2">
      <c r="A259" s="24">
        <v>9025743</v>
      </c>
      <c r="B259" s="27" t="s">
        <v>12</v>
      </c>
      <c r="C259" s="24">
        <v>9025743</v>
      </c>
      <c r="D259" s="24" t="s">
        <v>700</v>
      </c>
      <c r="E259" s="27">
        <v>1</v>
      </c>
      <c r="F259" s="27" t="s">
        <v>199</v>
      </c>
      <c r="G259" s="28">
        <v>8.5</v>
      </c>
      <c r="H259" s="28">
        <f t="shared" si="41"/>
        <v>9.3500000000000014</v>
      </c>
      <c r="I259" s="28">
        <f t="shared" si="42"/>
        <v>8.5</v>
      </c>
      <c r="J259" s="28">
        <f t="shared" si="43"/>
        <v>9.3500000000000014</v>
      </c>
      <c r="K259" s="8"/>
      <c r="L259" s="8" t="s">
        <v>69</v>
      </c>
      <c r="M259" s="8"/>
      <c r="N259" s="8"/>
      <c r="O259" s="8"/>
      <c r="P259" s="8"/>
      <c r="Q259" s="8"/>
      <c r="R259" s="8"/>
      <c r="S259" s="21">
        <f>IFERROR(VLOOKUP(B259,'Customer Details'!$A$7:$C$14,3,FALSE),"")</f>
        <v>0</v>
      </c>
    </row>
    <row r="260" spans="1:19" s="47" customFormat="1" ht="12" customHeight="1" x14ac:dyDescent="0.2">
      <c r="A260" s="24">
        <v>9025742</v>
      </c>
      <c r="B260" s="27" t="s">
        <v>12</v>
      </c>
      <c r="C260" s="24">
        <v>9025742</v>
      </c>
      <c r="D260" s="24" t="s">
        <v>701</v>
      </c>
      <c r="E260" s="27">
        <v>1</v>
      </c>
      <c r="F260" s="27" t="s">
        <v>199</v>
      </c>
      <c r="G260" s="28">
        <v>8.5</v>
      </c>
      <c r="H260" s="28">
        <f t="shared" si="41"/>
        <v>9.3500000000000014</v>
      </c>
      <c r="I260" s="28">
        <f t="shared" si="42"/>
        <v>8.5</v>
      </c>
      <c r="J260" s="28">
        <f t="shared" si="43"/>
        <v>9.3500000000000014</v>
      </c>
      <c r="K260" s="8"/>
      <c r="L260" s="8" t="s">
        <v>69</v>
      </c>
      <c r="M260" s="8"/>
      <c r="N260" s="8"/>
      <c r="O260" s="8"/>
      <c r="P260" s="8"/>
      <c r="Q260" s="8"/>
      <c r="R260" s="8"/>
      <c r="S260" s="21">
        <f>IFERROR(VLOOKUP(B260,'Customer Details'!$A$7:$C$14,3,FALSE),"")</f>
        <v>0</v>
      </c>
    </row>
    <row r="261" spans="1:19" s="47" customFormat="1" ht="12" customHeight="1" x14ac:dyDescent="0.2">
      <c r="A261" s="24">
        <v>9025926</v>
      </c>
      <c r="B261" s="27" t="s">
        <v>12</v>
      </c>
      <c r="C261" s="24">
        <v>9025926</v>
      </c>
      <c r="D261" s="24" t="s">
        <v>702</v>
      </c>
      <c r="E261" s="27">
        <v>1</v>
      </c>
      <c r="F261" s="27" t="s">
        <v>199</v>
      </c>
      <c r="G261" s="28">
        <v>8.5</v>
      </c>
      <c r="H261" s="28">
        <f t="shared" si="41"/>
        <v>9.3500000000000014</v>
      </c>
      <c r="I261" s="28">
        <f t="shared" si="42"/>
        <v>8.5</v>
      </c>
      <c r="J261" s="28">
        <f t="shared" si="43"/>
        <v>9.3500000000000014</v>
      </c>
      <c r="K261" s="8"/>
      <c r="L261" s="8" t="s">
        <v>69</v>
      </c>
      <c r="M261" s="8"/>
      <c r="N261" s="8"/>
      <c r="O261" s="8"/>
      <c r="P261" s="8"/>
      <c r="Q261" s="8"/>
      <c r="R261" s="8"/>
      <c r="S261" s="21">
        <f>IFERROR(VLOOKUP(B261,'Customer Details'!$A$7:$C$14,3,FALSE),"")</f>
        <v>0</v>
      </c>
    </row>
    <row r="262" spans="1:19" s="47" customFormat="1" ht="12" customHeight="1" x14ac:dyDescent="0.2">
      <c r="A262" s="24">
        <v>9025927</v>
      </c>
      <c r="B262" s="27" t="s">
        <v>12</v>
      </c>
      <c r="C262" s="24">
        <v>9025927</v>
      </c>
      <c r="D262" s="24" t="s">
        <v>703</v>
      </c>
      <c r="E262" s="27">
        <v>1</v>
      </c>
      <c r="F262" s="27" t="s">
        <v>199</v>
      </c>
      <c r="G262" s="28">
        <v>8.5</v>
      </c>
      <c r="H262" s="28">
        <f t="shared" si="41"/>
        <v>9.3500000000000014</v>
      </c>
      <c r="I262" s="28">
        <f t="shared" si="42"/>
        <v>8.5</v>
      </c>
      <c r="J262" s="28">
        <f t="shared" si="43"/>
        <v>9.3500000000000014</v>
      </c>
      <c r="K262" s="8"/>
      <c r="L262" s="8" t="s">
        <v>69</v>
      </c>
      <c r="M262" s="8"/>
      <c r="N262" s="8"/>
      <c r="O262" s="8"/>
      <c r="P262" s="8"/>
      <c r="Q262" s="8"/>
      <c r="R262" s="8"/>
      <c r="S262" s="21">
        <f>IFERROR(VLOOKUP(B262,'Customer Details'!$A$7:$C$14,3,FALSE),"")</f>
        <v>0</v>
      </c>
    </row>
    <row r="263" spans="1:19" s="97" customFormat="1" ht="11.1" customHeight="1" x14ac:dyDescent="0.2">
      <c r="A263" s="212"/>
      <c r="B263" s="78"/>
      <c r="C263" s="212" t="s">
        <v>704</v>
      </c>
      <c r="D263" s="79"/>
      <c r="E263" s="80"/>
      <c r="F263" s="80"/>
      <c r="G263" s="81"/>
      <c r="H263" s="82"/>
      <c r="I263" s="81"/>
      <c r="J263" s="93"/>
      <c r="K263" s="93"/>
      <c r="L263" s="93"/>
      <c r="M263" s="93"/>
      <c r="N263" s="93"/>
      <c r="O263" s="93"/>
      <c r="P263" s="93"/>
      <c r="Q263" s="93"/>
      <c r="R263" s="211" t="str">
        <f>IFERROR(VLOOKUP(B263,'[2]Customer Details'!$A$7:$C$14,3,FALSE),"")</f>
        <v/>
      </c>
    </row>
    <row r="264" spans="1:19" s="47" customFormat="1" ht="12" customHeight="1" x14ac:dyDescent="0.2">
      <c r="A264" s="24">
        <v>9025928</v>
      </c>
      <c r="B264" s="27" t="s">
        <v>12</v>
      </c>
      <c r="C264" s="24">
        <v>9025928</v>
      </c>
      <c r="D264" s="24" t="s">
        <v>705</v>
      </c>
      <c r="E264" s="27">
        <v>1</v>
      </c>
      <c r="F264" s="27" t="s">
        <v>199</v>
      </c>
      <c r="G264" s="28">
        <v>8.5</v>
      </c>
      <c r="H264" s="28">
        <f t="shared" ref="H264:H270" si="44">G264*1.1</f>
        <v>9.3500000000000014</v>
      </c>
      <c r="I264" s="28">
        <f t="shared" ref="I264:I270" si="45">IFERROR(G264*(1-S264),"")</f>
        <v>8.5</v>
      </c>
      <c r="J264" s="28">
        <f t="shared" ref="J264:J270" si="46">IFERROR(I264*1.1,"")</f>
        <v>9.3500000000000014</v>
      </c>
      <c r="K264" s="8"/>
      <c r="L264" s="8" t="s">
        <v>69</v>
      </c>
      <c r="M264" s="8"/>
      <c r="N264" s="8"/>
      <c r="O264" s="8"/>
      <c r="P264" s="8"/>
      <c r="Q264" s="8"/>
      <c r="R264" s="8"/>
      <c r="S264" s="21">
        <f>IFERROR(VLOOKUP(B264,'Customer Details'!$A$7:$C$14,3,FALSE),"")</f>
        <v>0</v>
      </c>
    </row>
    <row r="265" spans="1:19" s="47" customFormat="1" ht="12" customHeight="1" x14ac:dyDescent="0.2">
      <c r="A265" s="24">
        <v>9025929</v>
      </c>
      <c r="B265" s="27" t="s">
        <v>12</v>
      </c>
      <c r="C265" s="24">
        <v>9025929</v>
      </c>
      <c r="D265" s="24" t="s">
        <v>706</v>
      </c>
      <c r="E265" s="27">
        <v>1</v>
      </c>
      <c r="F265" s="27" t="s">
        <v>199</v>
      </c>
      <c r="G265" s="28">
        <v>8.5</v>
      </c>
      <c r="H265" s="28">
        <f t="shared" si="44"/>
        <v>9.3500000000000014</v>
      </c>
      <c r="I265" s="28">
        <f t="shared" si="45"/>
        <v>8.5</v>
      </c>
      <c r="J265" s="28">
        <f t="shared" si="46"/>
        <v>9.3500000000000014</v>
      </c>
      <c r="K265" s="8"/>
      <c r="L265" s="8" t="s">
        <v>69</v>
      </c>
      <c r="M265" s="8"/>
      <c r="N265" s="8"/>
      <c r="O265" s="8"/>
      <c r="P265" s="8"/>
      <c r="Q265" s="8"/>
      <c r="R265" s="8"/>
      <c r="S265" s="21">
        <f>IFERROR(VLOOKUP(B265,'Customer Details'!$A$7:$C$14,3,FALSE),"")</f>
        <v>0</v>
      </c>
    </row>
    <row r="266" spans="1:19" s="47" customFormat="1" ht="12" customHeight="1" x14ac:dyDescent="0.2">
      <c r="A266" s="24">
        <v>9025930</v>
      </c>
      <c r="B266" s="27" t="s">
        <v>12</v>
      </c>
      <c r="C266" s="24">
        <v>9025930</v>
      </c>
      <c r="D266" s="24" t="s">
        <v>707</v>
      </c>
      <c r="E266" s="27">
        <v>1</v>
      </c>
      <c r="F266" s="27" t="s">
        <v>199</v>
      </c>
      <c r="G266" s="28">
        <v>8.5</v>
      </c>
      <c r="H266" s="28">
        <f t="shared" si="44"/>
        <v>9.3500000000000014</v>
      </c>
      <c r="I266" s="28">
        <f t="shared" si="45"/>
        <v>8.5</v>
      </c>
      <c r="J266" s="28">
        <f t="shared" si="46"/>
        <v>9.3500000000000014</v>
      </c>
      <c r="K266" s="8"/>
      <c r="L266" s="8" t="s">
        <v>69</v>
      </c>
      <c r="M266" s="8"/>
      <c r="N266" s="8"/>
      <c r="O266" s="8"/>
      <c r="P266" s="8"/>
      <c r="Q266" s="8"/>
      <c r="R266" s="8"/>
      <c r="S266" s="21">
        <f>IFERROR(VLOOKUP(B266,'Customer Details'!$A$7:$C$14,3,FALSE),"")</f>
        <v>0</v>
      </c>
    </row>
    <row r="267" spans="1:19" s="47" customFormat="1" ht="12" customHeight="1" x14ac:dyDescent="0.2">
      <c r="A267" s="24">
        <v>9025931</v>
      </c>
      <c r="B267" s="27" t="s">
        <v>12</v>
      </c>
      <c r="C267" s="24">
        <v>9025931</v>
      </c>
      <c r="D267" s="24" t="s">
        <v>708</v>
      </c>
      <c r="E267" s="27">
        <v>1</v>
      </c>
      <c r="F267" s="27" t="s">
        <v>199</v>
      </c>
      <c r="G267" s="28">
        <v>8.5</v>
      </c>
      <c r="H267" s="28">
        <f t="shared" si="44"/>
        <v>9.3500000000000014</v>
      </c>
      <c r="I267" s="28">
        <f t="shared" si="45"/>
        <v>8.5</v>
      </c>
      <c r="J267" s="28">
        <f t="shared" si="46"/>
        <v>9.3500000000000014</v>
      </c>
      <c r="K267" s="8"/>
      <c r="L267" s="8" t="s">
        <v>69</v>
      </c>
      <c r="M267" s="8"/>
      <c r="N267" s="8"/>
      <c r="O267" s="8"/>
      <c r="P267" s="8"/>
      <c r="Q267" s="8"/>
      <c r="R267" s="8"/>
      <c r="S267" s="21">
        <f>IFERROR(VLOOKUP(B267,'Customer Details'!$A$7:$C$14,3,FALSE),"")</f>
        <v>0</v>
      </c>
    </row>
    <row r="268" spans="1:19" s="47" customFormat="1" ht="12" customHeight="1" x14ac:dyDescent="0.2">
      <c r="A268" s="24">
        <v>9025932</v>
      </c>
      <c r="B268" s="27" t="s">
        <v>12</v>
      </c>
      <c r="C268" s="24">
        <v>9025932</v>
      </c>
      <c r="D268" s="24" t="s">
        <v>709</v>
      </c>
      <c r="E268" s="27">
        <v>1</v>
      </c>
      <c r="F268" s="27" t="s">
        <v>199</v>
      </c>
      <c r="G268" s="28">
        <v>8.5</v>
      </c>
      <c r="H268" s="28">
        <f t="shared" si="44"/>
        <v>9.3500000000000014</v>
      </c>
      <c r="I268" s="28">
        <f t="shared" si="45"/>
        <v>8.5</v>
      </c>
      <c r="J268" s="28">
        <f t="shared" si="46"/>
        <v>9.3500000000000014</v>
      </c>
      <c r="K268" s="8"/>
      <c r="L268" s="8" t="s">
        <v>69</v>
      </c>
      <c r="M268" s="8"/>
      <c r="N268" s="8"/>
      <c r="O268" s="8"/>
      <c r="P268" s="8"/>
      <c r="Q268" s="8"/>
      <c r="R268" s="8"/>
      <c r="S268" s="21">
        <f>IFERROR(VLOOKUP(B268,'Customer Details'!$A$7:$C$14,3,FALSE),"")</f>
        <v>0</v>
      </c>
    </row>
    <row r="269" spans="1:19" s="47" customFormat="1" ht="12" customHeight="1" x14ac:dyDescent="0.2">
      <c r="A269" s="24">
        <v>9027060</v>
      </c>
      <c r="B269" s="27" t="s">
        <v>12</v>
      </c>
      <c r="C269" s="24">
        <v>9027060</v>
      </c>
      <c r="D269" s="24" t="s">
        <v>710</v>
      </c>
      <c r="E269" s="27">
        <v>1</v>
      </c>
      <c r="F269" s="27" t="s">
        <v>199</v>
      </c>
      <c r="G269" s="28">
        <v>8.5</v>
      </c>
      <c r="H269" s="28">
        <f t="shared" si="44"/>
        <v>9.3500000000000014</v>
      </c>
      <c r="I269" s="28">
        <f t="shared" si="45"/>
        <v>8.5</v>
      </c>
      <c r="J269" s="28">
        <f t="shared" si="46"/>
        <v>9.3500000000000014</v>
      </c>
      <c r="K269" s="8"/>
      <c r="L269" s="8" t="s">
        <v>69</v>
      </c>
      <c r="M269" s="8"/>
      <c r="N269" s="8"/>
      <c r="O269" s="8"/>
      <c r="P269" s="8"/>
      <c r="Q269" s="8"/>
      <c r="R269" s="8"/>
      <c r="S269" s="21">
        <f>IFERROR(VLOOKUP(B269,'Customer Details'!$A$7:$C$14,3,FALSE),"")</f>
        <v>0</v>
      </c>
    </row>
    <row r="270" spans="1:19" s="47" customFormat="1" ht="12" customHeight="1" x14ac:dyDescent="0.2">
      <c r="A270" s="24">
        <v>9027062</v>
      </c>
      <c r="B270" s="27" t="s">
        <v>12</v>
      </c>
      <c r="C270" s="24">
        <v>9027062</v>
      </c>
      <c r="D270" s="24" t="s">
        <v>711</v>
      </c>
      <c r="E270" s="27">
        <v>1</v>
      </c>
      <c r="F270" s="27" t="s">
        <v>199</v>
      </c>
      <c r="G270" s="28">
        <v>6.5</v>
      </c>
      <c r="H270" s="28">
        <f t="shared" si="44"/>
        <v>7.15</v>
      </c>
      <c r="I270" s="28">
        <f t="shared" si="45"/>
        <v>6.5</v>
      </c>
      <c r="J270" s="28">
        <f t="shared" si="46"/>
        <v>7.15</v>
      </c>
      <c r="K270" s="8"/>
      <c r="L270" s="8" t="s">
        <v>69</v>
      </c>
      <c r="M270" s="8"/>
      <c r="N270" s="8"/>
      <c r="O270" s="8"/>
      <c r="P270" s="8"/>
      <c r="Q270" s="8"/>
      <c r="R270" s="8"/>
      <c r="S270" s="21">
        <f>IFERROR(VLOOKUP(B270,'Customer Details'!$A$7:$C$14,3,FALSE),"")</f>
        <v>0</v>
      </c>
    </row>
    <row r="271" spans="1:19" s="128" customFormat="1" ht="18.75" x14ac:dyDescent="0.2">
      <c r="A271" s="142"/>
      <c r="B271" s="143"/>
      <c r="C271" s="142" t="s">
        <v>503</v>
      </c>
      <c r="D271" s="129"/>
      <c r="E271" s="144"/>
      <c r="F271" s="144"/>
      <c r="G271" s="151"/>
      <c r="H271" s="151"/>
      <c r="I271" s="152"/>
      <c r="J271" s="151"/>
      <c r="K271" s="148"/>
      <c r="L271" s="148"/>
      <c r="M271" s="148"/>
      <c r="N271" s="148"/>
      <c r="O271" s="148"/>
      <c r="P271" s="148"/>
      <c r="Q271" s="148"/>
      <c r="R271" s="148"/>
      <c r="S271" s="154"/>
    </row>
    <row r="272" spans="1:19" s="137" customFormat="1" ht="12" customHeight="1" x14ac:dyDescent="0.2">
      <c r="A272" s="130"/>
      <c r="B272" s="131"/>
      <c r="C272" s="130" t="s">
        <v>504</v>
      </c>
      <c r="D272" s="132"/>
      <c r="E272" s="133"/>
      <c r="F272" s="133"/>
      <c r="G272" s="134"/>
      <c r="H272" s="134"/>
      <c r="I272" s="135"/>
      <c r="J272" s="134"/>
      <c r="K272" s="136"/>
      <c r="L272" s="136"/>
      <c r="M272" s="136"/>
      <c r="N272" s="136"/>
      <c r="O272" s="136"/>
      <c r="P272" s="136"/>
      <c r="Q272" s="136"/>
      <c r="R272" s="136"/>
      <c r="S272" s="138" t="str">
        <f>IFERROR(VLOOKUP(B272,'Customer Details'!$A$7:$C$14,3,FALSE),"")</f>
        <v/>
      </c>
    </row>
    <row r="273" spans="1:19" s="41" customFormat="1" ht="12" customHeight="1" x14ac:dyDescent="0.2">
      <c r="A273" s="24">
        <v>9015792</v>
      </c>
      <c r="B273" s="27" t="s">
        <v>6</v>
      </c>
      <c r="C273" s="24">
        <v>9015792</v>
      </c>
      <c r="D273" s="24" t="s">
        <v>505</v>
      </c>
      <c r="E273" s="27">
        <v>1</v>
      </c>
      <c r="F273" s="27"/>
      <c r="G273" s="28">
        <v>41.515068179903999</v>
      </c>
      <c r="H273" s="28">
        <f t="shared" ref="H273:H279" si="47">G273*1.1</f>
        <v>45.666574997894401</v>
      </c>
      <c r="I273" s="28">
        <f t="shared" ref="I273:I279" si="48">IFERROR(G273*(1-S273),"")</f>
        <v>41.515068179903999</v>
      </c>
      <c r="J273" s="28">
        <f t="shared" si="38"/>
        <v>45.666574997894401</v>
      </c>
      <c r="K273" s="8" t="s">
        <v>69</v>
      </c>
      <c r="L273" s="8" t="s">
        <v>69</v>
      </c>
      <c r="M273" s="8" t="s">
        <v>69</v>
      </c>
      <c r="N273" s="8" t="s">
        <v>69</v>
      </c>
      <c r="O273" s="8"/>
      <c r="P273" s="8"/>
      <c r="Q273" s="8" t="s">
        <v>69</v>
      </c>
      <c r="R273" s="8"/>
      <c r="S273" s="21">
        <f>IFERROR(VLOOKUP(B273,'Customer Details'!$A$7:$C$14,3,FALSE),"")</f>
        <v>0</v>
      </c>
    </row>
    <row r="274" spans="1:19" s="41" customFormat="1" ht="12" customHeight="1" x14ac:dyDescent="0.2">
      <c r="A274" s="24">
        <v>9015805</v>
      </c>
      <c r="B274" s="27" t="s">
        <v>6</v>
      </c>
      <c r="C274" s="24">
        <v>9015805</v>
      </c>
      <c r="D274" s="24" t="s">
        <v>506</v>
      </c>
      <c r="E274" s="27">
        <v>1</v>
      </c>
      <c r="F274" s="27"/>
      <c r="G274" s="28">
        <v>63.569948150477991</v>
      </c>
      <c r="H274" s="28">
        <f t="shared" si="47"/>
        <v>69.926942965525797</v>
      </c>
      <c r="I274" s="28">
        <f t="shared" si="48"/>
        <v>63.569948150477991</v>
      </c>
      <c r="J274" s="28">
        <f t="shared" si="38"/>
        <v>69.926942965525797</v>
      </c>
      <c r="K274" s="8" t="s">
        <v>69</v>
      </c>
      <c r="L274" s="8" t="s">
        <v>69</v>
      </c>
      <c r="M274" s="8" t="s">
        <v>69</v>
      </c>
      <c r="N274" s="8" t="s">
        <v>69</v>
      </c>
      <c r="O274" s="8"/>
      <c r="P274" s="8"/>
      <c r="Q274" s="8" t="s">
        <v>69</v>
      </c>
      <c r="R274" s="8"/>
      <c r="S274" s="21">
        <f>IFERROR(VLOOKUP(B274,'Customer Details'!$A$7:$C$14,3,FALSE),"")</f>
        <v>0</v>
      </c>
    </row>
    <row r="275" spans="1:19" s="41" customFormat="1" ht="12" customHeight="1" x14ac:dyDescent="0.2">
      <c r="A275" s="24">
        <v>9015806</v>
      </c>
      <c r="B275" s="27" t="s">
        <v>6</v>
      </c>
      <c r="C275" s="24">
        <v>9015806</v>
      </c>
      <c r="D275" s="24" t="s">
        <v>507</v>
      </c>
      <c r="E275" s="27">
        <v>1</v>
      </c>
      <c r="F275" s="27"/>
      <c r="G275" s="28">
        <v>95.295951958415998</v>
      </c>
      <c r="H275" s="28">
        <f t="shared" si="47"/>
        <v>104.82554715425761</v>
      </c>
      <c r="I275" s="28">
        <f t="shared" si="48"/>
        <v>95.295951958415998</v>
      </c>
      <c r="J275" s="28">
        <f t="shared" si="38"/>
        <v>104.82554715425761</v>
      </c>
      <c r="K275" s="8" t="s">
        <v>69</v>
      </c>
      <c r="L275" s="8" t="s">
        <v>69</v>
      </c>
      <c r="M275" s="8" t="s">
        <v>69</v>
      </c>
      <c r="N275" s="8" t="s">
        <v>69</v>
      </c>
      <c r="O275" s="8"/>
      <c r="P275" s="8"/>
      <c r="Q275" s="8" t="s">
        <v>69</v>
      </c>
      <c r="R275" s="8"/>
      <c r="S275" s="21">
        <f>IFERROR(VLOOKUP(B275,'Customer Details'!$A$7:$C$14,3,FALSE),"")</f>
        <v>0</v>
      </c>
    </row>
    <row r="276" spans="1:19" s="55" customFormat="1" ht="12" customHeight="1" x14ac:dyDescent="0.2">
      <c r="A276" s="50">
        <v>9016091</v>
      </c>
      <c r="B276" s="42" t="s">
        <v>6</v>
      </c>
      <c r="C276" s="50">
        <v>9016091</v>
      </c>
      <c r="D276" s="50" t="s">
        <v>682</v>
      </c>
      <c r="E276" s="42">
        <v>1</v>
      </c>
      <c r="F276" s="42" t="s">
        <v>199</v>
      </c>
      <c r="G276" s="51">
        <v>9.7890643719660009</v>
      </c>
      <c r="H276" s="51">
        <f t="shared" si="47"/>
        <v>10.767970809162602</v>
      </c>
      <c r="I276" s="51">
        <f t="shared" si="48"/>
        <v>9.7890643719660009</v>
      </c>
      <c r="J276" s="51">
        <f t="shared" si="38"/>
        <v>10.767970809162602</v>
      </c>
      <c r="K276" s="49" t="s">
        <v>69</v>
      </c>
      <c r="L276" s="49" t="s">
        <v>69</v>
      </c>
      <c r="M276" s="49" t="s">
        <v>69</v>
      </c>
      <c r="N276" s="49" t="s">
        <v>69</v>
      </c>
      <c r="O276" s="49"/>
      <c r="P276" s="49"/>
      <c r="Q276" s="49" t="s">
        <v>69</v>
      </c>
      <c r="R276" s="49"/>
      <c r="S276" s="43">
        <f>IFERROR(VLOOKUP(B276,'Customer Details'!$A$7:$C$14,3,FALSE),"")</f>
        <v>0</v>
      </c>
    </row>
    <row r="277" spans="1:19" s="55" customFormat="1" ht="12" customHeight="1" x14ac:dyDescent="0.2">
      <c r="A277" s="50"/>
      <c r="B277" s="42"/>
      <c r="C277" s="50"/>
      <c r="D277" s="50" t="s">
        <v>683</v>
      </c>
      <c r="E277" s="42"/>
      <c r="F277" s="42"/>
      <c r="G277" s="51"/>
      <c r="H277" s="51"/>
      <c r="I277" s="51" t="str">
        <f t="shared" si="48"/>
        <v/>
      </c>
      <c r="J277" s="51" t="str">
        <f t="shared" si="38"/>
        <v/>
      </c>
      <c r="K277" s="49"/>
      <c r="L277" s="49"/>
      <c r="M277" s="49"/>
      <c r="N277" s="49"/>
      <c r="O277" s="49"/>
      <c r="P277" s="49"/>
      <c r="Q277" s="49"/>
      <c r="R277" s="49"/>
      <c r="S277" s="43" t="str">
        <f>IFERROR(VLOOKUP(B277,'Customer Details'!$A$7:$C$14,3,FALSE),"")</f>
        <v/>
      </c>
    </row>
    <row r="278" spans="1:19" s="41" customFormat="1" ht="12" customHeight="1" x14ac:dyDescent="0.2">
      <c r="A278" s="24">
        <v>9013917</v>
      </c>
      <c r="B278" s="27" t="s">
        <v>6</v>
      </c>
      <c r="C278" s="24">
        <v>9013917</v>
      </c>
      <c r="D278" s="24" t="s">
        <v>508</v>
      </c>
      <c r="E278" s="27">
        <v>1</v>
      </c>
      <c r="F278" s="27" t="s">
        <v>102</v>
      </c>
      <c r="G278" s="28">
        <v>89.16304415911199</v>
      </c>
      <c r="H278" s="28">
        <f t="shared" si="47"/>
        <v>98.079348575023204</v>
      </c>
      <c r="I278" s="28">
        <f t="shared" si="48"/>
        <v>89.16304415911199</v>
      </c>
      <c r="J278" s="28">
        <f t="shared" si="38"/>
        <v>98.079348575023204</v>
      </c>
      <c r="K278" s="8" t="s">
        <v>69</v>
      </c>
      <c r="L278" s="8" t="s">
        <v>69</v>
      </c>
      <c r="M278" s="8" t="s">
        <v>69</v>
      </c>
      <c r="N278" s="8" t="s">
        <v>69</v>
      </c>
      <c r="O278" s="8"/>
      <c r="P278" s="8"/>
      <c r="Q278" s="8" t="s">
        <v>69</v>
      </c>
      <c r="R278" s="8"/>
      <c r="S278" s="21">
        <f>IFERROR(VLOOKUP(B278,'Customer Details'!$A$7:$C$14,3,FALSE),"")</f>
        <v>0</v>
      </c>
    </row>
    <row r="279" spans="1:19" s="47" customFormat="1" ht="15.75" customHeight="1" x14ac:dyDescent="0.2">
      <c r="A279" s="24">
        <v>9015865</v>
      </c>
      <c r="B279" s="27" t="s">
        <v>16</v>
      </c>
      <c r="C279" s="24">
        <v>9015865</v>
      </c>
      <c r="D279" s="24" t="s">
        <v>509</v>
      </c>
      <c r="E279" s="27">
        <v>1</v>
      </c>
      <c r="F279" s="27"/>
      <c r="G279" s="28">
        <v>4.9535024532839991</v>
      </c>
      <c r="H279" s="28">
        <f t="shared" si="47"/>
        <v>5.4488526986123995</v>
      </c>
      <c r="I279" s="28">
        <f t="shared" si="48"/>
        <v>4.9535024532839991</v>
      </c>
      <c r="J279" s="28">
        <f t="shared" si="38"/>
        <v>5.4488526986123995</v>
      </c>
      <c r="K279" s="8" t="s">
        <v>69</v>
      </c>
      <c r="L279" s="8" t="s">
        <v>69</v>
      </c>
      <c r="M279" s="8" t="s">
        <v>69</v>
      </c>
      <c r="N279" s="8" t="s">
        <v>69</v>
      </c>
      <c r="O279" s="8"/>
      <c r="P279" s="8"/>
      <c r="Q279" s="8" t="s">
        <v>69</v>
      </c>
      <c r="R279" s="8"/>
      <c r="S279" s="21">
        <f>IFERROR(VLOOKUP(B279,'Customer Details'!$A$7:$C$14,3,FALSE),"")</f>
        <v>0</v>
      </c>
    </row>
    <row r="280" spans="1:19" s="95" customFormat="1" ht="12" customHeight="1" x14ac:dyDescent="0.2">
      <c r="A280" s="77"/>
      <c r="B280" s="78"/>
      <c r="C280" s="77" t="s">
        <v>510</v>
      </c>
      <c r="D280" s="79"/>
      <c r="E280" s="80"/>
      <c r="F280" s="80"/>
      <c r="G280" s="81"/>
      <c r="H280" s="81"/>
      <c r="I280" s="82"/>
      <c r="J280" s="81"/>
      <c r="K280" s="93"/>
      <c r="L280" s="93"/>
      <c r="M280" s="93"/>
      <c r="N280" s="93"/>
      <c r="O280" s="93"/>
      <c r="P280" s="93"/>
      <c r="Q280" s="93"/>
      <c r="R280" s="93"/>
      <c r="S280" s="94" t="str">
        <f>IFERROR(VLOOKUP(B280,'Customer Details'!$A$7:$C$14,3,FALSE),"")</f>
        <v/>
      </c>
    </row>
    <row r="281" spans="1:19" s="41" customFormat="1" ht="12" customHeight="1" x14ac:dyDescent="0.2">
      <c r="A281" s="24">
        <v>9203802</v>
      </c>
      <c r="B281" s="27" t="s">
        <v>6</v>
      </c>
      <c r="C281" s="24">
        <v>9203802</v>
      </c>
      <c r="D281" s="48" t="s">
        <v>511</v>
      </c>
      <c r="E281" s="27">
        <v>1</v>
      </c>
      <c r="F281" s="27"/>
      <c r="G281" s="28">
        <v>40.335662833883994</v>
      </c>
      <c r="H281" s="28">
        <f t="shared" ref="H281:H300" si="49">G281*1.1</f>
        <v>44.369229117272397</v>
      </c>
      <c r="I281" s="28">
        <f t="shared" ref="I281:I300" si="50">IFERROR(G281*(1-S281),"")</f>
        <v>40.335662833883994</v>
      </c>
      <c r="J281" s="28">
        <f t="shared" si="38"/>
        <v>44.369229117272397</v>
      </c>
      <c r="K281" s="8" t="s">
        <v>69</v>
      </c>
      <c r="L281" s="8" t="s">
        <v>69</v>
      </c>
      <c r="M281" s="8" t="s">
        <v>69</v>
      </c>
      <c r="N281" s="8" t="s">
        <v>69</v>
      </c>
      <c r="O281" s="8"/>
      <c r="P281" s="8"/>
      <c r="Q281" s="8" t="s">
        <v>69</v>
      </c>
      <c r="R281" s="54"/>
      <c r="S281" s="21">
        <f>IFERROR(VLOOKUP(B281,'Customer Details'!$A$7:$C$14,3,FALSE),"")</f>
        <v>0</v>
      </c>
    </row>
    <row r="282" spans="1:19" s="41" customFormat="1" ht="12" customHeight="1" x14ac:dyDescent="0.2">
      <c r="A282" s="24">
        <v>9203804</v>
      </c>
      <c r="B282" s="27" t="s">
        <v>6</v>
      </c>
      <c r="C282" s="24">
        <v>9203804</v>
      </c>
      <c r="D282" s="48" t="s">
        <v>512</v>
      </c>
      <c r="E282" s="27">
        <v>1</v>
      </c>
      <c r="F282" s="27" t="s">
        <v>102</v>
      </c>
      <c r="G282" s="28">
        <v>57.437040351173998</v>
      </c>
      <c r="H282" s="28">
        <f t="shared" si="49"/>
        <v>63.180744386291401</v>
      </c>
      <c r="I282" s="28">
        <f t="shared" si="50"/>
        <v>57.437040351173998</v>
      </c>
      <c r="J282" s="28">
        <f t="shared" si="38"/>
        <v>63.180744386291401</v>
      </c>
      <c r="K282" s="8" t="s">
        <v>69</v>
      </c>
      <c r="L282" s="8" t="s">
        <v>69</v>
      </c>
      <c r="M282" s="8" t="s">
        <v>69</v>
      </c>
      <c r="N282" s="8" t="s">
        <v>69</v>
      </c>
      <c r="O282" s="8"/>
      <c r="P282" s="8"/>
      <c r="Q282" s="8" t="s">
        <v>69</v>
      </c>
      <c r="R282" s="54"/>
      <c r="S282" s="21">
        <f>IFERROR(VLOOKUP(B282,'Customer Details'!$A$7:$C$14,3,FALSE),"")</f>
        <v>0</v>
      </c>
    </row>
    <row r="283" spans="1:19" s="41" customFormat="1" ht="12" customHeight="1" x14ac:dyDescent="0.2">
      <c r="A283" s="24">
        <v>9203805</v>
      </c>
      <c r="B283" s="27" t="s">
        <v>6</v>
      </c>
      <c r="C283" s="24">
        <v>9203805</v>
      </c>
      <c r="D283" s="48" t="s">
        <v>513</v>
      </c>
      <c r="E283" s="27">
        <v>1</v>
      </c>
      <c r="F283" s="27"/>
      <c r="G283" s="28">
        <v>89.16304415911199</v>
      </c>
      <c r="H283" s="28">
        <f t="shared" si="49"/>
        <v>98.079348575023204</v>
      </c>
      <c r="I283" s="28">
        <f t="shared" si="50"/>
        <v>89.16304415911199</v>
      </c>
      <c r="J283" s="28">
        <f t="shared" si="38"/>
        <v>98.079348575023204</v>
      </c>
      <c r="K283" s="8" t="s">
        <v>69</v>
      </c>
      <c r="L283" s="8" t="s">
        <v>69</v>
      </c>
      <c r="M283" s="8" t="s">
        <v>69</v>
      </c>
      <c r="N283" s="8" t="s">
        <v>69</v>
      </c>
      <c r="O283" s="8"/>
      <c r="P283" s="8"/>
      <c r="Q283" s="8" t="s">
        <v>69</v>
      </c>
      <c r="R283" s="54"/>
      <c r="S283" s="21">
        <f>IFERROR(VLOOKUP(B283,'Customer Details'!$A$7:$C$14,3,FALSE),"")</f>
        <v>0</v>
      </c>
    </row>
    <row r="284" spans="1:19" s="41" customFormat="1" ht="12" customHeight="1" x14ac:dyDescent="0.2">
      <c r="A284" s="24">
        <v>9203833</v>
      </c>
      <c r="B284" s="27" t="s">
        <v>6</v>
      </c>
      <c r="C284" s="24">
        <v>9203833</v>
      </c>
      <c r="D284" s="48" t="s">
        <v>514</v>
      </c>
      <c r="E284" s="27">
        <v>1</v>
      </c>
      <c r="F284" s="27"/>
      <c r="G284" s="28">
        <v>40.335662833883994</v>
      </c>
      <c r="H284" s="28">
        <f t="shared" si="49"/>
        <v>44.369229117272397</v>
      </c>
      <c r="I284" s="28">
        <f t="shared" si="50"/>
        <v>40.335662833883994</v>
      </c>
      <c r="J284" s="28">
        <f t="shared" si="38"/>
        <v>44.369229117272397</v>
      </c>
      <c r="K284" s="8" t="s">
        <v>69</v>
      </c>
      <c r="L284" s="8" t="s">
        <v>69</v>
      </c>
      <c r="M284" s="8" t="s">
        <v>69</v>
      </c>
      <c r="N284" s="8" t="s">
        <v>69</v>
      </c>
      <c r="O284" s="8"/>
      <c r="P284" s="8"/>
      <c r="Q284" s="8" t="s">
        <v>69</v>
      </c>
      <c r="R284" s="54"/>
      <c r="S284" s="21">
        <f>IFERROR(VLOOKUP(B284,'Customer Details'!$A$7:$C$14,3,FALSE),"")</f>
        <v>0</v>
      </c>
    </row>
    <row r="285" spans="1:19" s="41" customFormat="1" ht="12" customHeight="1" x14ac:dyDescent="0.2">
      <c r="A285" s="24">
        <v>9203845</v>
      </c>
      <c r="B285" s="27" t="s">
        <v>6</v>
      </c>
      <c r="C285" s="24">
        <v>9203845</v>
      </c>
      <c r="D285" s="48" t="s">
        <v>515</v>
      </c>
      <c r="E285" s="27">
        <v>1</v>
      </c>
      <c r="F285" s="27" t="s">
        <v>102</v>
      </c>
      <c r="G285" s="28">
        <v>63.569948150477991</v>
      </c>
      <c r="H285" s="28">
        <f t="shared" si="49"/>
        <v>69.926942965525797</v>
      </c>
      <c r="I285" s="28">
        <f t="shared" si="50"/>
        <v>63.569948150477991</v>
      </c>
      <c r="J285" s="28">
        <f t="shared" si="38"/>
        <v>69.926942965525797</v>
      </c>
      <c r="K285" s="8" t="s">
        <v>69</v>
      </c>
      <c r="L285" s="8" t="s">
        <v>69</v>
      </c>
      <c r="M285" s="8" t="s">
        <v>69</v>
      </c>
      <c r="N285" s="8" t="s">
        <v>69</v>
      </c>
      <c r="O285" s="8"/>
      <c r="P285" s="8"/>
      <c r="Q285" s="8" t="s">
        <v>69</v>
      </c>
      <c r="R285" s="54"/>
      <c r="S285" s="21">
        <f>IFERROR(VLOOKUP(B285,'Customer Details'!$A$7:$C$14,3,FALSE),"")</f>
        <v>0</v>
      </c>
    </row>
    <row r="286" spans="1:19" s="41" customFormat="1" ht="12" customHeight="1" x14ac:dyDescent="0.2">
      <c r="A286" s="24">
        <v>9203839</v>
      </c>
      <c r="B286" s="27" t="s">
        <v>6</v>
      </c>
      <c r="C286" s="24">
        <v>9203839</v>
      </c>
      <c r="D286" s="48" t="s">
        <v>516</v>
      </c>
      <c r="E286" s="27">
        <v>1</v>
      </c>
      <c r="F286" s="27"/>
      <c r="G286" s="28">
        <v>101.42885975771998</v>
      </c>
      <c r="H286" s="28">
        <f t="shared" si="49"/>
        <v>111.57174573349198</v>
      </c>
      <c r="I286" s="28">
        <f t="shared" si="50"/>
        <v>101.42885975771998</v>
      </c>
      <c r="J286" s="28">
        <f t="shared" si="38"/>
        <v>111.57174573349198</v>
      </c>
      <c r="K286" s="8" t="s">
        <v>69</v>
      </c>
      <c r="L286" s="8" t="s">
        <v>69</v>
      </c>
      <c r="M286" s="8" t="s">
        <v>69</v>
      </c>
      <c r="N286" s="8" t="s">
        <v>69</v>
      </c>
      <c r="O286" s="8"/>
      <c r="P286" s="8"/>
      <c r="Q286" s="8" t="s">
        <v>69</v>
      </c>
      <c r="R286" s="54"/>
      <c r="S286" s="21">
        <f>IFERROR(VLOOKUP(B286,'Customer Details'!$A$7:$C$14,3,FALSE),"")</f>
        <v>0</v>
      </c>
    </row>
    <row r="287" spans="1:19" s="41" customFormat="1" ht="12" customHeight="1" x14ac:dyDescent="0.2">
      <c r="A287" s="24">
        <v>9001647</v>
      </c>
      <c r="B287" s="27" t="s">
        <v>6</v>
      </c>
      <c r="C287" s="24">
        <v>9001647</v>
      </c>
      <c r="D287" s="48" t="s">
        <v>517</v>
      </c>
      <c r="E287" s="27">
        <v>1</v>
      </c>
      <c r="F287" s="27"/>
      <c r="G287" s="28">
        <v>42.812414060525981</v>
      </c>
      <c r="H287" s="28">
        <f t="shared" si="49"/>
        <v>47.093655466578582</v>
      </c>
      <c r="I287" s="28">
        <f t="shared" si="50"/>
        <v>42.812414060525981</v>
      </c>
      <c r="J287" s="28">
        <f t="shared" si="38"/>
        <v>47.093655466578582</v>
      </c>
      <c r="K287" s="8" t="s">
        <v>69</v>
      </c>
      <c r="L287" s="8" t="s">
        <v>69</v>
      </c>
      <c r="M287" s="8" t="s">
        <v>69</v>
      </c>
      <c r="N287" s="8" t="s">
        <v>69</v>
      </c>
      <c r="O287" s="8"/>
      <c r="P287" s="8"/>
      <c r="Q287" s="8" t="s">
        <v>69</v>
      </c>
      <c r="R287" s="54"/>
      <c r="S287" s="21">
        <f>IFERROR(VLOOKUP(B287,'Customer Details'!$A$7:$C$14,3,FALSE),"")</f>
        <v>0</v>
      </c>
    </row>
    <row r="288" spans="1:19" s="41" customFormat="1" ht="12" customHeight="1" x14ac:dyDescent="0.2">
      <c r="A288" s="24">
        <v>9001648</v>
      </c>
      <c r="B288" s="27" t="s">
        <v>6</v>
      </c>
      <c r="C288" s="24">
        <v>9001648</v>
      </c>
      <c r="D288" s="48" t="s">
        <v>518</v>
      </c>
      <c r="E288" s="27">
        <v>1</v>
      </c>
      <c r="F288" s="27"/>
      <c r="G288" s="28">
        <v>57.437040351173998</v>
      </c>
      <c r="H288" s="28">
        <f t="shared" si="49"/>
        <v>63.180744386291401</v>
      </c>
      <c r="I288" s="28">
        <f t="shared" si="50"/>
        <v>57.437040351173998</v>
      </c>
      <c r="J288" s="28">
        <f t="shared" si="38"/>
        <v>63.180744386291401</v>
      </c>
      <c r="K288" s="8" t="s">
        <v>69</v>
      </c>
      <c r="L288" s="8" t="s">
        <v>69</v>
      </c>
      <c r="M288" s="8" t="s">
        <v>69</v>
      </c>
      <c r="N288" s="8" t="s">
        <v>69</v>
      </c>
      <c r="O288" s="8"/>
      <c r="P288" s="8"/>
      <c r="Q288" s="8" t="s">
        <v>69</v>
      </c>
      <c r="R288" s="54"/>
      <c r="S288" s="21">
        <f>IFERROR(VLOOKUP(B288,'Customer Details'!$A$7:$C$14,3,FALSE),"")</f>
        <v>0</v>
      </c>
    </row>
    <row r="289" spans="1:19" s="41" customFormat="1" ht="12" customHeight="1" x14ac:dyDescent="0.2">
      <c r="A289" s="24">
        <v>9001659</v>
      </c>
      <c r="B289" s="27" t="s">
        <v>6</v>
      </c>
      <c r="C289" s="24">
        <v>9001659</v>
      </c>
      <c r="D289" s="48" t="s">
        <v>519</v>
      </c>
      <c r="E289" s="27">
        <v>1</v>
      </c>
      <c r="F289" s="27"/>
      <c r="G289" s="28">
        <v>89.16304415911199</v>
      </c>
      <c r="H289" s="28">
        <f t="shared" si="49"/>
        <v>98.079348575023204</v>
      </c>
      <c r="I289" s="28">
        <f t="shared" si="50"/>
        <v>89.16304415911199</v>
      </c>
      <c r="J289" s="28">
        <f t="shared" si="38"/>
        <v>98.079348575023204</v>
      </c>
      <c r="K289" s="8" t="s">
        <v>69</v>
      </c>
      <c r="L289" s="8" t="s">
        <v>69</v>
      </c>
      <c r="M289" s="8" t="s">
        <v>69</v>
      </c>
      <c r="N289" s="8" t="s">
        <v>69</v>
      </c>
      <c r="O289" s="8"/>
      <c r="P289" s="8"/>
      <c r="Q289" s="8" t="s">
        <v>69</v>
      </c>
      <c r="R289" s="54"/>
      <c r="S289" s="21">
        <f>IFERROR(VLOOKUP(B289,'Customer Details'!$A$7:$C$14,3,FALSE),"")</f>
        <v>0</v>
      </c>
    </row>
    <row r="290" spans="1:19" s="41" customFormat="1" ht="12" customHeight="1" x14ac:dyDescent="0.2">
      <c r="A290" s="24">
        <v>9001654</v>
      </c>
      <c r="B290" s="27" t="s">
        <v>6</v>
      </c>
      <c r="C290" s="24">
        <v>9001654</v>
      </c>
      <c r="D290" s="48" t="s">
        <v>520</v>
      </c>
      <c r="E290" s="27">
        <v>1</v>
      </c>
      <c r="F290" s="27"/>
      <c r="G290" s="28">
        <v>46.468570633187994</v>
      </c>
      <c r="H290" s="28">
        <f t="shared" si="49"/>
        <v>51.115427696506799</v>
      </c>
      <c r="I290" s="28">
        <f t="shared" si="50"/>
        <v>46.468570633187994</v>
      </c>
      <c r="J290" s="28">
        <f t="shared" si="38"/>
        <v>51.115427696506799</v>
      </c>
      <c r="K290" s="8" t="s">
        <v>69</v>
      </c>
      <c r="L290" s="8" t="s">
        <v>69</v>
      </c>
      <c r="M290" s="8" t="s">
        <v>69</v>
      </c>
      <c r="N290" s="8" t="s">
        <v>69</v>
      </c>
      <c r="O290" s="8"/>
      <c r="P290" s="8"/>
      <c r="Q290" s="8" t="s">
        <v>69</v>
      </c>
      <c r="R290" s="54"/>
      <c r="S290" s="21">
        <f>IFERROR(VLOOKUP(B290,'Customer Details'!$A$7:$C$14,3,FALSE),"")</f>
        <v>0</v>
      </c>
    </row>
    <row r="291" spans="1:19" s="41" customFormat="1" ht="12" customHeight="1" x14ac:dyDescent="0.2">
      <c r="A291" s="24">
        <v>9208282</v>
      </c>
      <c r="B291" s="27" t="s">
        <v>6</v>
      </c>
      <c r="C291" s="24">
        <v>9208282</v>
      </c>
      <c r="D291" s="48" t="s">
        <v>521</v>
      </c>
      <c r="E291" s="27">
        <v>1</v>
      </c>
      <c r="F291" s="27"/>
      <c r="G291" s="28">
        <v>42.812414060525981</v>
      </c>
      <c r="H291" s="28">
        <f t="shared" si="49"/>
        <v>47.093655466578582</v>
      </c>
      <c r="I291" s="28">
        <f t="shared" si="50"/>
        <v>42.812414060525981</v>
      </c>
      <c r="J291" s="28">
        <f t="shared" si="38"/>
        <v>47.093655466578582</v>
      </c>
      <c r="K291" s="54"/>
      <c r="L291" s="54"/>
      <c r="M291" s="8" t="s">
        <v>69</v>
      </c>
      <c r="N291" s="8" t="s">
        <v>69</v>
      </c>
      <c r="O291" s="54"/>
      <c r="P291" s="54"/>
      <c r="Q291" s="8" t="s">
        <v>69</v>
      </c>
      <c r="R291" s="54"/>
      <c r="S291" s="21">
        <f>IFERROR(VLOOKUP(B291,'Customer Details'!$A$7:$C$14,3,FALSE),"")</f>
        <v>0</v>
      </c>
    </row>
    <row r="292" spans="1:19" s="41" customFormat="1" ht="12" customHeight="1" x14ac:dyDescent="0.2">
      <c r="A292" s="24">
        <v>9015793</v>
      </c>
      <c r="B292" s="27" t="s">
        <v>6</v>
      </c>
      <c r="C292" s="24">
        <v>9015793</v>
      </c>
      <c r="D292" s="48" t="s">
        <v>522</v>
      </c>
      <c r="E292" s="27">
        <v>1</v>
      </c>
      <c r="F292" s="27" t="s">
        <v>102</v>
      </c>
      <c r="G292" s="28">
        <v>57.437040351173998</v>
      </c>
      <c r="H292" s="28">
        <f t="shared" si="49"/>
        <v>63.180744386291401</v>
      </c>
      <c r="I292" s="28">
        <f t="shared" si="50"/>
        <v>57.437040351173998</v>
      </c>
      <c r="J292" s="28">
        <f t="shared" si="38"/>
        <v>63.180744386291401</v>
      </c>
      <c r="K292" s="8" t="s">
        <v>69</v>
      </c>
      <c r="L292" s="8" t="s">
        <v>69</v>
      </c>
      <c r="M292" s="8" t="s">
        <v>69</v>
      </c>
      <c r="N292" s="8" t="s">
        <v>69</v>
      </c>
      <c r="O292" s="8"/>
      <c r="P292" s="8"/>
      <c r="Q292" s="8" t="s">
        <v>69</v>
      </c>
      <c r="R292" s="54"/>
      <c r="S292" s="21">
        <f>IFERROR(VLOOKUP(B292,'Customer Details'!$A$7:$C$14,3,FALSE),"")</f>
        <v>0</v>
      </c>
    </row>
    <row r="293" spans="1:19" s="41" customFormat="1" ht="12" customHeight="1" x14ac:dyDescent="0.2">
      <c r="A293" s="24">
        <v>9015794</v>
      </c>
      <c r="B293" s="27" t="s">
        <v>6</v>
      </c>
      <c r="C293" s="24">
        <v>9015794</v>
      </c>
      <c r="D293" s="48" t="s">
        <v>523</v>
      </c>
      <c r="E293" s="27">
        <v>1</v>
      </c>
      <c r="F293" s="27"/>
      <c r="G293" s="28">
        <v>57.437040351173998</v>
      </c>
      <c r="H293" s="28">
        <f t="shared" si="49"/>
        <v>63.180744386291401</v>
      </c>
      <c r="I293" s="28">
        <f t="shared" si="50"/>
        <v>57.437040351173998</v>
      </c>
      <c r="J293" s="28">
        <f t="shared" si="38"/>
        <v>63.180744386291401</v>
      </c>
      <c r="K293" s="8" t="s">
        <v>69</v>
      </c>
      <c r="L293" s="8" t="s">
        <v>69</v>
      </c>
      <c r="M293" s="8" t="s">
        <v>69</v>
      </c>
      <c r="N293" s="8" t="s">
        <v>69</v>
      </c>
      <c r="O293" s="8"/>
      <c r="P293" s="8"/>
      <c r="Q293" s="8" t="s">
        <v>69</v>
      </c>
      <c r="R293" s="54"/>
      <c r="S293" s="21">
        <f>IFERROR(VLOOKUP(B293,'Customer Details'!$A$7:$C$14,3,FALSE),"")</f>
        <v>0</v>
      </c>
    </row>
    <row r="294" spans="1:19" s="47" customFormat="1" ht="12" customHeight="1" x14ac:dyDescent="0.2">
      <c r="A294" s="24">
        <v>9015795</v>
      </c>
      <c r="B294" s="27" t="s">
        <v>6</v>
      </c>
      <c r="C294" s="24">
        <v>9015795</v>
      </c>
      <c r="D294" s="48" t="s">
        <v>524</v>
      </c>
      <c r="E294" s="27">
        <v>1</v>
      </c>
      <c r="F294" s="27"/>
      <c r="G294" s="28">
        <v>57.437040351173998</v>
      </c>
      <c r="H294" s="28">
        <f t="shared" si="49"/>
        <v>63.180744386291401</v>
      </c>
      <c r="I294" s="28">
        <f t="shared" si="50"/>
        <v>57.437040351173998</v>
      </c>
      <c r="J294" s="28">
        <f t="shared" si="38"/>
        <v>63.180744386291401</v>
      </c>
      <c r="K294" s="8" t="s">
        <v>69</v>
      </c>
      <c r="L294" s="8" t="s">
        <v>69</v>
      </c>
      <c r="M294" s="8" t="s">
        <v>69</v>
      </c>
      <c r="N294" s="8" t="s">
        <v>69</v>
      </c>
      <c r="O294" s="8"/>
      <c r="P294" s="8"/>
      <c r="Q294" s="8" t="s">
        <v>69</v>
      </c>
      <c r="R294" s="54"/>
      <c r="S294" s="21">
        <f>IFERROR(VLOOKUP(B294,'Customer Details'!$A$7:$C$14,3,FALSE),"")</f>
        <v>0</v>
      </c>
    </row>
    <row r="295" spans="1:19" s="41" customFormat="1" ht="12" customHeight="1" x14ac:dyDescent="0.2">
      <c r="A295" s="24">
        <v>9015796</v>
      </c>
      <c r="B295" s="27" t="s">
        <v>6</v>
      </c>
      <c r="C295" s="24">
        <v>9015796</v>
      </c>
      <c r="D295" s="48" t="s">
        <v>525</v>
      </c>
      <c r="E295" s="27">
        <v>1</v>
      </c>
      <c r="F295" s="27"/>
      <c r="G295" s="28">
        <v>57.437040351173998</v>
      </c>
      <c r="H295" s="28">
        <f t="shared" si="49"/>
        <v>63.180744386291401</v>
      </c>
      <c r="I295" s="28">
        <f t="shared" si="50"/>
        <v>57.437040351173998</v>
      </c>
      <c r="J295" s="28">
        <f t="shared" si="38"/>
        <v>63.180744386291401</v>
      </c>
      <c r="K295" s="8" t="s">
        <v>69</v>
      </c>
      <c r="L295" s="8" t="s">
        <v>69</v>
      </c>
      <c r="M295" s="8" t="s">
        <v>69</v>
      </c>
      <c r="N295" s="8" t="s">
        <v>69</v>
      </c>
      <c r="O295" s="8"/>
      <c r="P295" s="8"/>
      <c r="Q295" s="8" t="s">
        <v>69</v>
      </c>
      <c r="R295" s="54"/>
      <c r="S295" s="21">
        <f>IFERROR(VLOOKUP(B295,'Customer Details'!$A$7:$C$14,3,FALSE),"")</f>
        <v>0</v>
      </c>
    </row>
    <row r="296" spans="1:19" s="41" customFormat="1" ht="12" customHeight="1" x14ac:dyDescent="0.2">
      <c r="A296" s="24">
        <v>9015797</v>
      </c>
      <c r="B296" s="27" t="s">
        <v>6</v>
      </c>
      <c r="C296" s="24">
        <v>9015797</v>
      </c>
      <c r="D296" s="48" t="s">
        <v>526</v>
      </c>
      <c r="E296" s="27">
        <v>1</v>
      </c>
      <c r="F296" s="27"/>
      <c r="G296" s="28">
        <v>57.437040351173998</v>
      </c>
      <c r="H296" s="28">
        <f t="shared" si="49"/>
        <v>63.180744386291401</v>
      </c>
      <c r="I296" s="28">
        <f t="shared" si="50"/>
        <v>57.437040351173998</v>
      </c>
      <c r="J296" s="28">
        <f t="shared" ref="J296:J306" si="51">IFERROR(I296*1.1,"")</f>
        <v>63.180744386291401</v>
      </c>
      <c r="K296" s="54"/>
      <c r="L296" s="54"/>
      <c r="M296" s="8" t="s">
        <v>69</v>
      </c>
      <c r="N296" s="8" t="s">
        <v>69</v>
      </c>
      <c r="O296" s="54"/>
      <c r="P296" s="54"/>
      <c r="Q296" s="8" t="s">
        <v>69</v>
      </c>
      <c r="R296" s="54"/>
      <c r="S296" s="21">
        <f>IFERROR(VLOOKUP(B296,'Customer Details'!$A$7:$C$14,3,FALSE),"")</f>
        <v>0</v>
      </c>
    </row>
    <row r="297" spans="1:19" s="41" customFormat="1" ht="12" customHeight="1" x14ac:dyDescent="0.2">
      <c r="A297" s="24">
        <v>9686064</v>
      </c>
      <c r="B297" s="27" t="s">
        <v>6</v>
      </c>
      <c r="C297" s="24">
        <v>9686064</v>
      </c>
      <c r="D297" s="48" t="s">
        <v>527</v>
      </c>
      <c r="E297" s="27">
        <v>1</v>
      </c>
      <c r="F297" s="27"/>
      <c r="G297" s="28">
        <v>40.335662833883994</v>
      </c>
      <c r="H297" s="28">
        <f t="shared" si="49"/>
        <v>44.369229117272397</v>
      </c>
      <c r="I297" s="28">
        <f t="shared" si="50"/>
        <v>40.335662833883994</v>
      </c>
      <c r="J297" s="28">
        <f t="shared" si="51"/>
        <v>44.369229117272397</v>
      </c>
      <c r="K297" s="54"/>
      <c r="L297" s="54"/>
      <c r="M297" s="8" t="s">
        <v>69</v>
      </c>
      <c r="N297" s="8" t="s">
        <v>69</v>
      </c>
      <c r="O297" s="8" t="s">
        <v>69</v>
      </c>
      <c r="P297" s="8" t="s">
        <v>69</v>
      </c>
      <c r="Q297" s="8" t="s">
        <v>69</v>
      </c>
      <c r="R297" s="54"/>
      <c r="S297" s="21">
        <f>IFERROR(VLOOKUP(B297,'Customer Details'!$A$7:$C$14,3,FALSE),"")</f>
        <v>0</v>
      </c>
    </row>
    <row r="298" spans="1:19" s="47" customFormat="1" ht="12" customHeight="1" x14ac:dyDescent="0.2">
      <c r="A298" s="24">
        <v>9928200</v>
      </c>
      <c r="B298" s="27" t="s">
        <v>6</v>
      </c>
      <c r="C298" s="24">
        <v>9928200</v>
      </c>
      <c r="D298" s="48" t="s">
        <v>528</v>
      </c>
      <c r="E298" s="27">
        <v>1</v>
      </c>
      <c r="F298" s="27"/>
      <c r="G298" s="28">
        <v>40.335662833883994</v>
      </c>
      <c r="H298" s="28">
        <f t="shared" si="49"/>
        <v>44.369229117272397</v>
      </c>
      <c r="I298" s="28">
        <f t="shared" si="50"/>
        <v>40.335662833883994</v>
      </c>
      <c r="J298" s="28">
        <f t="shared" si="51"/>
        <v>44.369229117272397</v>
      </c>
      <c r="K298" s="54"/>
      <c r="L298" s="54"/>
      <c r="M298" s="8" t="s">
        <v>69</v>
      </c>
      <c r="N298" s="8" t="s">
        <v>69</v>
      </c>
      <c r="O298" s="8" t="s">
        <v>69</v>
      </c>
      <c r="P298" s="8" t="s">
        <v>69</v>
      </c>
      <c r="Q298" s="8" t="s">
        <v>69</v>
      </c>
      <c r="R298" s="54"/>
      <c r="S298" s="21">
        <f>IFERROR(VLOOKUP(B298,'Customer Details'!$A$7:$C$14,3,FALSE),"")</f>
        <v>0</v>
      </c>
    </row>
    <row r="299" spans="1:19" s="41" customFormat="1" ht="12" customHeight="1" x14ac:dyDescent="0.2">
      <c r="A299" s="24">
        <v>9018192</v>
      </c>
      <c r="B299" s="27" t="s">
        <v>6</v>
      </c>
      <c r="C299" s="24">
        <v>9018192</v>
      </c>
      <c r="D299" s="48" t="s">
        <v>529</v>
      </c>
      <c r="E299" s="27">
        <v>1</v>
      </c>
      <c r="F299" s="27" t="s">
        <v>102</v>
      </c>
      <c r="G299" s="28">
        <v>152.61505177498796</v>
      </c>
      <c r="H299" s="28">
        <f t="shared" si="49"/>
        <v>167.87655695248677</v>
      </c>
      <c r="I299" s="28">
        <f t="shared" si="50"/>
        <v>152.61505177498796</v>
      </c>
      <c r="J299" s="28">
        <f t="shared" si="51"/>
        <v>167.87655695248677</v>
      </c>
      <c r="K299" s="54"/>
      <c r="L299" s="54"/>
      <c r="M299" s="8" t="s">
        <v>69</v>
      </c>
      <c r="N299" s="8" t="s">
        <v>69</v>
      </c>
      <c r="O299" s="8" t="s">
        <v>69</v>
      </c>
      <c r="P299" s="8" t="s">
        <v>69</v>
      </c>
      <c r="Q299" s="8" t="s">
        <v>69</v>
      </c>
      <c r="R299" s="54"/>
      <c r="S299" s="21">
        <f>IFERROR(VLOOKUP(B299,'Customer Details'!$A$7:$C$14,3,FALSE),"")</f>
        <v>0</v>
      </c>
    </row>
    <row r="300" spans="1:19" s="47" customFormat="1" ht="18.75" x14ac:dyDescent="0.2">
      <c r="A300" s="24">
        <v>9018191</v>
      </c>
      <c r="B300" s="27" t="s">
        <v>6</v>
      </c>
      <c r="C300" s="24">
        <v>9018191</v>
      </c>
      <c r="D300" s="48" t="s">
        <v>530</v>
      </c>
      <c r="E300" s="27">
        <v>1</v>
      </c>
      <c r="F300" s="27"/>
      <c r="G300" s="28">
        <v>152.61505177498796</v>
      </c>
      <c r="H300" s="28">
        <f t="shared" si="49"/>
        <v>167.87655695248677</v>
      </c>
      <c r="I300" s="28">
        <f t="shared" si="50"/>
        <v>152.61505177498796</v>
      </c>
      <c r="J300" s="28">
        <f t="shared" si="51"/>
        <v>167.87655695248677</v>
      </c>
      <c r="K300" s="54"/>
      <c r="L300" s="54"/>
      <c r="M300" s="8" t="s">
        <v>69</v>
      </c>
      <c r="N300" s="8" t="s">
        <v>69</v>
      </c>
      <c r="O300" s="8" t="s">
        <v>69</v>
      </c>
      <c r="P300" s="8" t="s">
        <v>69</v>
      </c>
      <c r="Q300" s="8" t="s">
        <v>69</v>
      </c>
      <c r="R300" s="54"/>
      <c r="S300" s="21">
        <f>IFERROR(VLOOKUP(B300,'Customer Details'!$A$7:$C$14,3,FALSE),"")</f>
        <v>0</v>
      </c>
    </row>
    <row r="301" spans="1:19" s="157" customFormat="1" ht="12" customHeight="1" x14ac:dyDescent="0.2">
      <c r="A301" s="142"/>
      <c r="B301" s="143"/>
      <c r="C301" s="142" t="s">
        <v>531</v>
      </c>
      <c r="D301" s="129"/>
      <c r="E301" s="144"/>
      <c r="F301" s="144"/>
      <c r="G301" s="151"/>
      <c r="H301" s="151"/>
      <c r="I301" s="152"/>
      <c r="J301" s="151"/>
      <c r="K301" s="148"/>
      <c r="L301" s="148"/>
      <c r="M301" s="148"/>
      <c r="N301" s="148"/>
      <c r="O301" s="148"/>
      <c r="P301" s="148"/>
      <c r="Q301" s="148"/>
      <c r="R301" s="148"/>
      <c r="S301" s="156" t="str">
        <f>IFERROR(VLOOKUP(B301,'Customer Details'!$A$7:$C$14,3,FALSE),"")</f>
        <v/>
      </c>
    </row>
    <row r="302" spans="1:19" s="41" customFormat="1" ht="12" customHeight="1" x14ac:dyDescent="0.2">
      <c r="A302" s="24">
        <v>9027064</v>
      </c>
      <c r="B302" s="27" t="s">
        <v>16</v>
      </c>
      <c r="C302" s="24">
        <v>9027064</v>
      </c>
      <c r="D302" s="24" t="s">
        <v>532</v>
      </c>
      <c r="E302" s="27">
        <v>1</v>
      </c>
      <c r="F302" s="27"/>
      <c r="G302" s="28">
        <v>101.42885975771998</v>
      </c>
      <c r="H302" s="28">
        <f>G302*1.1</f>
        <v>111.57174573349198</v>
      </c>
      <c r="I302" s="28">
        <f>IFERROR(G302*(1-S302),"")</f>
        <v>101.42885975771998</v>
      </c>
      <c r="J302" s="28">
        <f t="shared" si="51"/>
        <v>111.57174573349198</v>
      </c>
      <c r="K302" s="8" t="s">
        <v>69</v>
      </c>
      <c r="L302" s="8" t="s">
        <v>69</v>
      </c>
      <c r="M302" s="8" t="s">
        <v>69</v>
      </c>
      <c r="N302" s="8" t="s">
        <v>69</v>
      </c>
      <c r="O302" s="8" t="s">
        <v>69</v>
      </c>
      <c r="P302" s="8" t="s">
        <v>69</v>
      </c>
      <c r="Q302" s="8" t="s">
        <v>69</v>
      </c>
      <c r="R302" s="8" t="s">
        <v>69</v>
      </c>
      <c r="S302" s="21">
        <f>IFERROR(VLOOKUP(B302,'Customer Details'!$A$7:$C$14,3,FALSE),"")</f>
        <v>0</v>
      </c>
    </row>
    <row r="303" spans="1:19" s="41" customFormat="1" ht="12" customHeight="1" x14ac:dyDescent="0.2">
      <c r="A303" s="24">
        <v>9685001</v>
      </c>
      <c r="B303" s="27" t="s">
        <v>16</v>
      </c>
      <c r="C303" s="24">
        <v>9685001</v>
      </c>
      <c r="D303" s="24" t="s">
        <v>533</v>
      </c>
      <c r="E303" s="27">
        <v>1</v>
      </c>
      <c r="F303" s="27"/>
      <c r="G303" s="28">
        <v>2.4767512266419995</v>
      </c>
      <c r="H303" s="28">
        <f>G303*1.1</f>
        <v>2.7244263493061998</v>
      </c>
      <c r="I303" s="28">
        <f>IFERROR(G303*(1-S303),"")</f>
        <v>2.4767512266419995</v>
      </c>
      <c r="J303" s="28">
        <f t="shared" si="51"/>
        <v>2.7244263493061998</v>
      </c>
      <c r="K303" s="8" t="s">
        <v>69</v>
      </c>
      <c r="L303" s="8" t="s">
        <v>69</v>
      </c>
      <c r="M303" s="8" t="s">
        <v>69</v>
      </c>
      <c r="N303" s="8" t="s">
        <v>69</v>
      </c>
      <c r="O303" s="8"/>
      <c r="P303" s="8" t="s">
        <v>69</v>
      </c>
      <c r="Q303" s="8" t="s">
        <v>69</v>
      </c>
      <c r="R303" s="8"/>
      <c r="S303" s="21">
        <f>IFERROR(VLOOKUP(B303,'Customer Details'!$A$7:$C$14,3,FALSE),"")</f>
        <v>0</v>
      </c>
    </row>
    <row r="304" spans="1:19" s="41" customFormat="1" ht="12" customHeight="1" x14ac:dyDescent="0.2">
      <c r="A304" s="24">
        <v>9910019</v>
      </c>
      <c r="B304" s="27" t="s">
        <v>16</v>
      </c>
      <c r="C304" s="24">
        <v>9910019</v>
      </c>
      <c r="D304" s="24" t="s">
        <v>534</v>
      </c>
      <c r="E304" s="27">
        <v>1</v>
      </c>
      <c r="F304" s="27" t="s">
        <v>199</v>
      </c>
      <c r="G304" s="28">
        <v>2.4767512266419995</v>
      </c>
      <c r="H304" s="28">
        <f>G304*1.1</f>
        <v>2.7244263493061998</v>
      </c>
      <c r="I304" s="28">
        <f>IFERROR(G304*(1-S304),"")</f>
        <v>2.4767512266419995</v>
      </c>
      <c r="J304" s="28">
        <f t="shared" si="51"/>
        <v>2.7244263493061998</v>
      </c>
      <c r="K304" s="8"/>
      <c r="L304" s="8"/>
      <c r="M304" s="8" t="s">
        <v>69</v>
      </c>
      <c r="N304" s="8" t="s">
        <v>69</v>
      </c>
      <c r="O304" s="8"/>
      <c r="P304" s="8"/>
      <c r="Q304" s="8" t="s">
        <v>69</v>
      </c>
      <c r="R304" s="8"/>
      <c r="S304" s="21">
        <f>IFERROR(VLOOKUP(B304,'Customer Details'!$A$7:$C$14,3,FALSE),"")</f>
        <v>0</v>
      </c>
    </row>
    <row r="305" spans="1:19" s="41" customFormat="1" ht="12" customHeight="1" x14ac:dyDescent="0.2">
      <c r="A305" s="24">
        <v>9017142</v>
      </c>
      <c r="B305" s="27" t="s">
        <v>16</v>
      </c>
      <c r="C305" s="24">
        <v>9017142</v>
      </c>
      <c r="D305" s="24" t="s">
        <v>535</v>
      </c>
      <c r="E305" s="27">
        <v>1</v>
      </c>
      <c r="F305" s="27" t="s">
        <v>102</v>
      </c>
      <c r="G305" s="28">
        <v>195.78128743931995</v>
      </c>
      <c r="H305" s="28">
        <f>G305*1.1</f>
        <v>215.35941618325197</v>
      </c>
      <c r="I305" s="28">
        <f>IFERROR(G305*(1-S305),"")</f>
        <v>195.78128743931995</v>
      </c>
      <c r="J305" s="28">
        <f t="shared" si="51"/>
        <v>215.35941618325197</v>
      </c>
      <c r="K305" s="27"/>
      <c r="L305" s="27"/>
      <c r="M305" s="27"/>
      <c r="N305" s="27"/>
      <c r="O305" s="27"/>
      <c r="P305" s="27"/>
      <c r="Q305" s="27"/>
      <c r="R305" s="27"/>
      <c r="S305" s="21">
        <f>IFERROR(VLOOKUP(B305,'Customer Details'!$A$7:$C$14,3,FALSE),"")</f>
        <v>0</v>
      </c>
    </row>
    <row r="306" spans="1:19" s="41" customFormat="1" ht="12" customHeight="1" x14ac:dyDescent="0.2">
      <c r="A306" s="24">
        <v>1810879</v>
      </c>
      <c r="B306" s="27" t="s">
        <v>16</v>
      </c>
      <c r="C306" s="24">
        <v>1810879</v>
      </c>
      <c r="D306" s="24" t="s">
        <v>536</v>
      </c>
      <c r="E306" s="27">
        <v>1</v>
      </c>
      <c r="F306" s="27" t="s">
        <v>102</v>
      </c>
      <c r="G306" s="28">
        <v>411.61246576097994</v>
      </c>
      <c r="H306" s="28">
        <f>G306*1.1</f>
        <v>452.773712337078</v>
      </c>
      <c r="I306" s="28">
        <f>IFERROR(G306*(1-S306),"")</f>
        <v>411.61246576097994</v>
      </c>
      <c r="J306" s="28">
        <f t="shared" si="51"/>
        <v>452.773712337078</v>
      </c>
      <c r="K306" s="8" t="s">
        <v>69</v>
      </c>
      <c r="L306" s="8" t="s">
        <v>69</v>
      </c>
      <c r="M306" s="8" t="s">
        <v>69</v>
      </c>
      <c r="N306" s="8" t="s">
        <v>69</v>
      </c>
      <c r="O306" s="27"/>
      <c r="P306" s="27"/>
      <c r="Q306" s="8" t="s">
        <v>69</v>
      </c>
      <c r="R306" s="27"/>
      <c r="S306" s="21">
        <f>IFERROR(VLOOKUP(B306,'Customer Details'!$A$7:$C$14,3,FALSE),"")</f>
        <v>0</v>
      </c>
    </row>
    <row r="307" spans="1:19" s="127" customFormat="1" ht="14.45" customHeight="1" x14ac:dyDescent="0.2">
      <c r="A307" s="142"/>
      <c r="B307" s="143"/>
      <c r="C307" s="142" t="s">
        <v>537</v>
      </c>
      <c r="D307" s="129"/>
      <c r="E307" s="144"/>
      <c r="F307" s="144"/>
      <c r="G307" s="151"/>
      <c r="H307" s="151"/>
      <c r="I307" s="151"/>
      <c r="J307" s="151"/>
      <c r="K307" s="148"/>
      <c r="L307" s="148"/>
      <c r="M307" s="148"/>
      <c r="N307" s="148"/>
      <c r="O307" s="148"/>
      <c r="P307" s="148"/>
      <c r="Q307" s="148"/>
      <c r="R307" s="148"/>
      <c r="S307" s="158"/>
    </row>
    <row r="308" spans="1:19" s="41" customFormat="1" ht="12" customHeight="1" x14ac:dyDescent="0.2">
      <c r="A308" s="24">
        <v>9026397</v>
      </c>
      <c r="B308" s="27" t="s">
        <v>16</v>
      </c>
      <c r="C308" s="24">
        <v>9026397</v>
      </c>
      <c r="D308" s="24" t="s">
        <v>538</v>
      </c>
      <c r="E308" s="27">
        <v>20</v>
      </c>
      <c r="F308" s="27"/>
      <c r="G308" s="28">
        <v>3.5382160380599998</v>
      </c>
      <c r="H308" s="28">
        <f>G308*1.1</f>
        <v>3.8920376418660001</v>
      </c>
      <c r="I308" s="28">
        <f>IFERROR(G308*(1-S308),"")</f>
        <v>3.5382160380599998</v>
      </c>
      <c r="J308" s="28">
        <f>IFERROR(I308*1.1,"")</f>
        <v>3.8920376418660001</v>
      </c>
      <c r="K308" s="8" t="s">
        <v>69</v>
      </c>
      <c r="L308" s="8" t="s">
        <v>69</v>
      </c>
      <c r="M308" s="27"/>
      <c r="N308" s="27"/>
      <c r="O308" s="27"/>
      <c r="P308" s="27"/>
      <c r="Q308" s="27"/>
      <c r="R308" s="27"/>
      <c r="S308" s="21">
        <f>IFERROR(VLOOKUP(B308,'Customer Details'!$A$7:$C$14,3,FALSE),"")</f>
        <v>0</v>
      </c>
    </row>
    <row r="309" spans="1:19" ht="18" x14ac:dyDescent="0.25">
      <c r="B309" s="170" t="s">
        <v>200</v>
      </c>
      <c r="G309" s="11"/>
      <c r="H309" s="10"/>
      <c r="I309" s="10"/>
      <c r="J309" s="10"/>
      <c r="K309" s="9"/>
      <c r="L309" s="9"/>
    </row>
    <row r="310" spans="1:19" ht="18" x14ac:dyDescent="0.25">
      <c r="B310" s="214" t="s">
        <v>712</v>
      </c>
      <c r="G310" s="11"/>
      <c r="H310" s="10"/>
      <c r="I310" s="10"/>
      <c r="J310" s="10"/>
      <c r="K310" s="9"/>
      <c r="L310" s="9"/>
    </row>
    <row r="311" spans="1:19" ht="18" x14ac:dyDescent="0.25">
      <c r="G311" s="11"/>
      <c r="H311" s="10"/>
      <c r="I311" s="10"/>
      <c r="J311" s="10"/>
      <c r="K311" s="9"/>
      <c r="L311" s="9"/>
    </row>
    <row r="312" spans="1:19" ht="18" customHeight="1" x14ac:dyDescent="0.2">
      <c r="A312" s="4"/>
      <c r="B312" s="223" t="s">
        <v>201</v>
      </c>
      <c r="C312" s="223"/>
      <c r="D312" s="223"/>
      <c r="E312" s="223"/>
      <c r="F312" s="223"/>
      <c r="G312" s="223"/>
      <c r="H312" s="223"/>
      <c r="I312" s="223"/>
      <c r="J312" s="223"/>
      <c r="K312" s="223"/>
      <c r="L312" s="223"/>
    </row>
    <row r="313" spans="1:19" x14ac:dyDescent="0.2">
      <c r="A313" s="4"/>
      <c r="B313" s="223" t="s">
        <v>202</v>
      </c>
      <c r="C313" s="223"/>
      <c r="D313" s="223"/>
      <c r="E313" s="223"/>
      <c r="F313" s="223"/>
      <c r="G313" s="223"/>
      <c r="H313" s="223"/>
      <c r="I313" s="223"/>
      <c r="J313" s="223"/>
      <c r="K313" s="223"/>
      <c r="L313" s="223"/>
    </row>
  </sheetData>
  <sheetProtection algorithmName="SHA-512" hashValue="adkc9arfd4HVBxov04ItvyDwBR/QRi3s88gSpIYwOunWHhM/Aw+OTx2vbdCkbePfuaz4E/tR8j1WX41GD1qJOw==" saltValue="tfdoSnjxRNpab8HS6PTOlw==" spinCount="100000" sheet="1" formatCells="0" formatColumns="0" autoFilter="0"/>
  <autoFilter ref="B3:S310" xr:uid="{00000000-0009-0000-0000-000004000000}">
    <sortState xmlns:xlrd2="http://schemas.microsoft.com/office/spreadsheetml/2017/richdata2" ref="B23:S223">
      <sortCondition sortBy="fontColor" ref="D3:D307" dxfId="26"/>
    </sortState>
  </autoFilter>
  <mergeCells count="2">
    <mergeCell ref="B313:L313"/>
    <mergeCell ref="B312:L312"/>
  </mergeCells>
  <conditionalFormatting sqref="A24">
    <cfRule type="duplicateValues" dxfId="25" priority="34"/>
  </conditionalFormatting>
  <conditionalFormatting sqref="A152:A153">
    <cfRule type="duplicateValues" dxfId="24" priority="31"/>
  </conditionalFormatting>
  <conditionalFormatting sqref="A168">
    <cfRule type="duplicateValues" dxfId="23" priority="26"/>
  </conditionalFormatting>
  <conditionalFormatting sqref="A172">
    <cfRule type="duplicateValues" dxfId="22" priority="24"/>
  </conditionalFormatting>
  <conditionalFormatting sqref="A173:A174">
    <cfRule type="duplicateValues" dxfId="21" priority="14"/>
  </conditionalFormatting>
  <conditionalFormatting sqref="A175">
    <cfRule type="duplicateValues" dxfId="20" priority="21"/>
  </conditionalFormatting>
  <conditionalFormatting sqref="A225:A254 A6:A22 A46:A49 A55 A81 A74 A61 A25:A36 A38:A43 A65:A67 A63 A86:A90 A95:A100 A117:A139 A105 A102:A103 A163 A187:A223 A160 A165:A167 A142:A148 A150:A151 A154:A158 A77:A79 A107:A115 A169:A171 A176:A185 A271:A308">
    <cfRule type="duplicateValues" dxfId="19" priority="119"/>
  </conditionalFormatting>
  <conditionalFormatting sqref="A255">
    <cfRule type="duplicateValues" dxfId="18" priority="10"/>
  </conditionalFormatting>
  <conditionalFormatting sqref="A256">
    <cfRule type="duplicateValues" dxfId="17" priority="8"/>
  </conditionalFormatting>
  <conditionalFormatting sqref="A257:A262">
    <cfRule type="duplicateValues" dxfId="16" priority="5"/>
  </conditionalFormatting>
  <conditionalFormatting sqref="A263">
    <cfRule type="duplicateValues" dxfId="15" priority="4"/>
  </conditionalFormatting>
  <conditionalFormatting sqref="A264:A270">
    <cfRule type="duplicateValues" dxfId="14" priority="2"/>
  </conditionalFormatting>
  <conditionalFormatting sqref="C24">
    <cfRule type="duplicateValues" dxfId="13" priority="35"/>
  </conditionalFormatting>
  <conditionalFormatting sqref="C152:C153">
    <cfRule type="duplicateValues" dxfId="12" priority="30"/>
  </conditionalFormatting>
  <conditionalFormatting sqref="C168">
    <cfRule type="duplicateValues" dxfId="11" priority="25"/>
  </conditionalFormatting>
  <conditionalFormatting sqref="C169:C171">
    <cfRule type="duplicateValues" dxfId="10" priority="13"/>
  </conditionalFormatting>
  <conditionalFormatting sqref="C172">
    <cfRule type="duplicateValues" dxfId="9" priority="22"/>
  </conditionalFormatting>
  <conditionalFormatting sqref="C173:C174">
    <cfRule type="duplicateValues" dxfId="8" priority="12"/>
  </conditionalFormatting>
  <conditionalFormatting sqref="C175">
    <cfRule type="duplicateValues" dxfId="7" priority="20"/>
  </conditionalFormatting>
  <conditionalFormatting sqref="C176:C177">
    <cfRule type="duplicateValues" dxfId="6" priority="11"/>
  </conditionalFormatting>
  <conditionalFormatting sqref="C225:C254 C46:C49 C55 C81 C74 C61 C25:C36 C38:C43 C65:C67 C63 C86:C90 C95:C100 C117:C139 C105 C102:C103 C107:C115 C163 C187:C223 C160 C165:C167 C178:C185 C142:C148 C150:C151 C4:C22 C154:C158 C77:C79 C271:C308">
    <cfRule type="duplicateValues" dxfId="5" priority="92"/>
  </conditionalFormatting>
  <conditionalFormatting sqref="C255">
    <cfRule type="duplicateValues" dxfId="4" priority="9"/>
  </conditionalFormatting>
  <conditionalFormatting sqref="C256">
    <cfRule type="duplicateValues" dxfId="3" priority="7"/>
  </conditionalFormatting>
  <conditionalFormatting sqref="C257:C262">
    <cfRule type="duplicateValues" dxfId="2" priority="6"/>
  </conditionalFormatting>
  <conditionalFormatting sqref="C263">
    <cfRule type="duplicateValues" dxfId="1" priority="3"/>
  </conditionalFormatting>
  <conditionalFormatting sqref="C264:C270">
    <cfRule type="duplicateValues" dxfId="0" priority="1"/>
  </conditionalFormatting>
  <pageMargins left="0.70866141732283472" right="0.70866141732283472" top="0.19685039370078741" bottom="0.74803149606299213" header="0.31496062992125984" footer="0.31496062992125984"/>
  <pageSetup paperSize="9" scale="61" fitToHeight="0" orientation="landscape" r:id="rId1"/>
  <headerFooter alignWithMargins="0">
    <oddFooter>&amp;CPage &amp;P&amp;R&amp;F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M103"/>
  <sheetViews>
    <sheetView zoomScaleNormal="100" workbookViewId="0">
      <pane ySplit="3" topLeftCell="A4" activePane="bottomLeft" state="frozen"/>
      <selection pane="bottomLeft" activeCell="D20" sqref="D20"/>
    </sheetView>
  </sheetViews>
  <sheetFormatPr defaultColWidth="7.140625" defaultRowHeight="12" x14ac:dyDescent="0.2"/>
  <cols>
    <col min="1" max="1" width="11" style="3" hidden="1" customWidth="1"/>
    <col min="2" max="2" width="6.28515625" style="2" customWidth="1"/>
    <col min="3" max="3" width="11" style="3" customWidth="1"/>
    <col min="4" max="4" width="88.140625" style="3" customWidth="1"/>
    <col min="5" max="6" width="7.7109375" style="2" customWidth="1"/>
    <col min="7" max="7" width="9.7109375" style="4" customWidth="1"/>
    <col min="8" max="8" width="13" style="4" customWidth="1"/>
    <col min="9" max="9" width="10.28515625" style="4" customWidth="1"/>
    <col min="10" max="10" width="10.5703125" style="4" customWidth="1"/>
    <col min="11" max="11" width="56.5703125" style="2" customWidth="1"/>
    <col min="12" max="12" width="7.85546875" style="18" customWidth="1"/>
    <col min="13" max="16384" width="7.140625" style="4"/>
  </cols>
  <sheetData>
    <row r="1" spans="1:12" s="76" customFormat="1" ht="78" customHeight="1" x14ac:dyDescent="0.2">
      <c r="A1" s="71"/>
      <c r="B1" s="72"/>
      <c r="C1" s="71"/>
      <c r="D1" s="71"/>
      <c r="E1" s="72"/>
      <c r="F1" s="72"/>
      <c r="G1" s="73"/>
      <c r="H1" s="74"/>
      <c r="I1" s="74"/>
      <c r="J1" s="74"/>
      <c r="K1" s="72"/>
      <c r="L1" s="75"/>
    </row>
    <row r="2" spans="1:12" ht="14.1" customHeight="1" x14ac:dyDescent="0.2">
      <c r="F2" s="32"/>
      <c r="G2" s="11"/>
      <c r="H2" s="10"/>
      <c r="I2" s="10"/>
      <c r="J2" s="10"/>
    </row>
    <row r="3" spans="1:12" s="40" customFormat="1" ht="38.25" customHeight="1" x14ac:dyDescent="0.2">
      <c r="A3" s="34" t="s">
        <v>53</v>
      </c>
      <c r="B3" s="34" t="s">
        <v>54</v>
      </c>
      <c r="C3" s="34" t="s">
        <v>53</v>
      </c>
      <c r="D3" s="34" t="s">
        <v>55</v>
      </c>
      <c r="E3" s="34" t="s">
        <v>56</v>
      </c>
      <c r="F3" s="34" t="s">
        <v>57</v>
      </c>
      <c r="G3" s="37" t="s">
        <v>695</v>
      </c>
      <c r="H3" s="34" t="s">
        <v>696</v>
      </c>
      <c r="I3" s="34" t="str">
        <f>'[3]Customer Details'!$C3&amp;" Buy Price (ex GST)"</f>
        <v xml:space="preserve"> Buy Price (ex GST)</v>
      </c>
      <c r="J3" s="34" t="str">
        <f>'[3]Customer Details'!$C3&amp;" Buy Price (inc GST)"</f>
        <v xml:space="preserve"> Buy Price (inc GST)</v>
      </c>
      <c r="K3" s="34" t="s">
        <v>539</v>
      </c>
      <c r="L3" s="38" t="s">
        <v>203</v>
      </c>
    </row>
    <row r="4" spans="1:12" s="84" customFormat="1" ht="15" customHeight="1" x14ac:dyDescent="0.2">
      <c r="A4" s="77" t="s">
        <v>540</v>
      </c>
      <c r="B4" s="78"/>
      <c r="C4" s="77" t="s">
        <v>540</v>
      </c>
      <c r="D4" s="79"/>
      <c r="E4" s="80"/>
      <c r="F4" s="80"/>
      <c r="G4" s="81"/>
      <c r="H4" s="81"/>
      <c r="I4" s="82"/>
      <c r="J4" s="81"/>
      <c r="K4" s="226" t="s">
        <v>541</v>
      </c>
      <c r="L4" s="83"/>
    </row>
    <row r="5" spans="1:12" ht="12" customHeight="1" x14ac:dyDescent="0.2">
      <c r="A5" s="29">
        <v>1240219</v>
      </c>
      <c r="B5" s="2" t="s">
        <v>14</v>
      </c>
      <c r="C5" s="29">
        <v>1240219</v>
      </c>
      <c r="D5" s="30" t="s">
        <v>542</v>
      </c>
      <c r="E5" s="2">
        <v>1</v>
      </c>
      <c r="G5" s="7">
        <v>866.86292932469996</v>
      </c>
      <c r="H5" s="7">
        <f t="shared" ref="H5:H8" si="0">G5*1.1</f>
        <v>953.54922225717007</v>
      </c>
      <c r="I5" s="7">
        <f t="shared" ref="I5:I8" si="1">IFERROR(G5*(1-L5),"")</f>
        <v>866.86292932469996</v>
      </c>
      <c r="J5" s="7">
        <f t="shared" ref="J5:J8" si="2">IFERROR(I5*1.1,"")</f>
        <v>953.54922225717007</v>
      </c>
      <c r="K5" s="226"/>
      <c r="L5" s="18">
        <f>IFERROR(VLOOKUP(B5,'Customer Details'!$A$7:$C$12,3,FALSE),"")</f>
        <v>0</v>
      </c>
    </row>
    <row r="6" spans="1:12" ht="12" customHeight="1" x14ac:dyDescent="0.2">
      <c r="A6" s="29">
        <v>1241030</v>
      </c>
      <c r="B6" s="2" t="s">
        <v>14</v>
      </c>
      <c r="C6" s="29">
        <v>1241030</v>
      </c>
      <c r="D6" s="30" t="s">
        <v>543</v>
      </c>
      <c r="E6" s="2">
        <v>1</v>
      </c>
      <c r="G6" s="7">
        <v>928.19200731774004</v>
      </c>
      <c r="H6" s="7">
        <f t="shared" si="0"/>
        <v>1021.0112080495142</v>
      </c>
      <c r="I6" s="7">
        <f t="shared" si="1"/>
        <v>928.19200731774004</v>
      </c>
      <c r="J6" s="7">
        <f t="shared" si="2"/>
        <v>1021.0112080495142</v>
      </c>
      <c r="K6" s="226"/>
      <c r="L6" s="18">
        <f>IFERROR(VLOOKUP(B6,'Customer Details'!$A$7:$C$12,3,FALSE),"")</f>
        <v>0</v>
      </c>
    </row>
    <row r="7" spans="1:12" ht="12" customHeight="1" x14ac:dyDescent="0.2">
      <c r="A7" s="29">
        <v>1240227</v>
      </c>
      <c r="B7" s="2" t="s">
        <v>14</v>
      </c>
      <c r="C7" s="29">
        <v>1240227</v>
      </c>
      <c r="D7" s="30" t="s">
        <v>544</v>
      </c>
      <c r="E7" s="2">
        <v>1</v>
      </c>
      <c r="G7" s="7">
        <v>1026.0826510374</v>
      </c>
      <c r="H7" s="7">
        <f t="shared" si="0"/>
        <v>1128.69091614114</v>
      </c>
      <c r="I7" s="7">
        <f t="shared" si="1"/>
        <v>1026.0826510374</v>
      </c>
      <c r="J7" s="7">
        <f t="shared" si="2"/>
        <v>1128.69091614114</v>
      </c>
      <c r="K7" s="226"/>
      <c r="L7" s="18">
        <f>IFERROR(VLOOKUP(B7,'Customer Details'!$A$7:$C$12,3,FALSE),"")</f>
        <v>0</v>
      </c>
    </row>
    <row r="8" spans="1:12" ht="12" customHeight="1" x14ac:dyDescent="0.2">
      <c r="A8" s="29">
        <v>1241032</v>
      </c>
      <c r="B8" s="2" t="s">
        <v>14</v>
      </c>
      <c r="C8" s="29">
        <v>1241032</v>
      </c>
      <c r="D8" s="30" t="s">
        <v>545</v>
      </c>
      <c r="E8" s="2">
        <v>1</v>
      </c>
      <c r="G8" s="7">
        <v>1085.0529183383999</v>
      </c>
      <c r="H8" s="7">
        <f t="shared" si="0"/>
        <v>1193.55821017224</v>
      </c>
      <c r="I8" s="7">
        <f t="shared" si="1"/>
        <v>1085.0529183383999</v>
      </c>
      <c r="J8" s="7">
        <f t="shared" si="2"/>
        <v>1193.55821017224</v>
      </c>
      <c r="K8" s="226"/>
      <c r="L8" s="18">
        <f>IFERROR(VLOOKUP(B8,'Customer Details'!$A$7:$C$12,3,FALSE),"")</f>
        <v>0</v>
      </c>
    </row>
    <row r="9" spans="1:12" ht="12" customHeight="1" x14ac:dyDescent="0.2">
      <c r="A9" s="29">
        <v>1241031</v>
      </c>
      <c r="B9" s="2" t="s">
        <v>14</v>
      </c>
      <c r="C9" s="29">
        <v>1241031</v>
      </c>
      <c r="D9" s="30" t="s">
        <v>546</v>
      </c>
      <c r="E9" s="2">
        <v>1</v>
      </c>
      <c r="F9" s="2" t="s">
        <v>547</v>
      </c>
      <c r="G9" s="7">
        <v>903.42449505131992</v>
      </c>
      <c r="H9" s="7">
        <f>G9*1.1</f>
        <v>993.76694455645202</v>
      </c>
      <c r="I9" s="7">
        <f>IFERROR(G9*(1-L9),"")</f>
        <v>903.42449505131992</v>
      </c>
      <c r="J9" s="7">
        <f>IFERROR(I9*1.1,"")</f>
        <v>993.76694455645202</v>
      </c>
      <c r="K9" s="226"/>
      <c r="L9" s="18">
        <f>IFERROR(VLOOKUP(B9,'Customer Details'!$A$7:$C$12,3,FALSE),"")</f>
        <v>0</v>
      </c>
    </row>
    <row r="10" spans="1:12" s="86" customFormat="1" ht="15" customHeight="1" x14ac:dyDescent="0.2">
      <c r="A10" s="77" t="s">
        <v>548</v>
      </c>
      <c r="B10" s="85"/>
      <c r="C10" s="77" t="s">
        <v>548</v>
      </c>
      <c r="E10" s="85"/>
      <c r="F10" s="85"/>
      <c r="G10" s="87"/>
      <c r="H10" s="87"/>
      <c r="I10" s="87"/>
      <c r="J10" s="87"/>
      <c r="K10" s="226"/>
      <c r="L10" s="88"/>
    </row>
    <row r="11" spans="1:12" ht="12" customHeight="1" x14ac:dyDescent="0.2">
      <c r="A11" s="3">
        <v>1240228</v>
      </c>
      <c r="B11" s="2" t="s">
        <v>14</v>
      </c>
      <c r="C11" s="3">
        <v>1240228</v>
      </c>
      <c r="D11" s="4" t="s">
        <v>549</v>
      </c>
      <c r="E11" s="2">
        <v>1</v>
      </c>
      <c r="G11" s="7">
        <v>1055.5677846879</v>
      </c>
      <c r="H11" s="22">
        <f t="shared" ref="H11:H23" si="3">G11*1.1</f>
        <v>1161.1245631566901</v>
      </c>
      <c r="I11" s="22">
        <f t="shared" ref="I11:I14" si="4">IFERROR(G11*(1-L11),"")</f>
        <v>1055.5677846879</v>
      </c>
      <c r="J11" s="22">
        <f t="shared" ref="J11:J14" si="5">IFERROR(I11*1.1,"")</f>
        <v>1161.1245631566901</v>
      </c>
      <c r="K11" s="226"/>
      <c r="L11" s="18">
        <f>IFERROR(VLOOKUP(B11,'Customer Details'!$A$7:$C$12,3,FALSE),"")</f>
        <v>0</v>
      </c>
    </row>
    <row r="12" spans="1:12" ht="12" customHeight="1" x14ac:dyDescent="0.2">
      <c r="A12" s="3">
        <v>1241033</v>
      </c>
      <c r="B12" s="2" t="s">
        <v>14</v>
      </c>
      <c r="C12" s="3">
        <v>1241033</v>
      </c>
      <c r="D12" s="4" t="s">
        <v>550</v>
      </c>
      <c r="E12" s="2">
        <v>1</v>
      </c>
      <c r="G12" s="7">
        <v>1116.8968626809399</v>
      </c>
      <c r="H12" s="22">
        <f t="shared" si="3"/>
        <v>1228.5865489490341</v>
      </c>
      <c r="I12" s="22">
        <f t="shared" si="4"/>
        <v>1116.8968626809399</v>
      </c>
      <c r="J12" s="22">
        <f t="shared" si="5"/>
        <v>1228.5865489490341</v>
      </c>
      <c r="K12" s="226"/>
      <c r="L12" s="18">
        <f>IFERROR(VLOOKUP(B12,'Customer Details'!$A$7:$C$12,3,FALSE),"")</f>
        <v>0</v>
      </c>
    </row>
    <row r="13" spans="1:12" ht="12" customHeight="1" x14ac:dyDescent="0.2">
      <c r="A13" s="3">
        <v>1240230</v>
      </c>
      <c r="B13" s="2" t="s">
        <v>14</v>
      </c>
      <c r="C13" s="3">
        <v>1240230</v>
      </c>
      <c r="D13" s="4" t="s">
        <v>551</v>
      </c>
      <c r="E13" s="2">
        <v>1</v>
      </c>
      <c r="G13" s="7">
        <v>1208.8904796704999</v>
      </c>
      <c r="H13" s="22">
        <f t="shared" si="3"/>
        <v>1329.77952763755</v>
      </c>
      <c r="I13" s="22">
        <f t="shared" si="4"/>
        <v>1208.8904796704999</v>
      </c>
      <c r="J13" s="22">
        <f t="shared" si="5"/>
        <v>1329.77952763755</v>
      </c>
      <c r="K13" s="226"/>
      <c r="L13" s="18">
        <f>IFERROR(VLOOKUP(B13,'Customer Details'!$A$7:$C$12,3,FALSE),"")</f>
        <v>0</v>
      </c>
    </row>
    <row r="14" spans="1:12" ht="12" customHeight="1" x14ac:dyDescent="0.2">
      <c r="A14" s="3">
        <v>1241035</v>
      </c>
      <c r="B14" s="2" t="s">
        <v>14</v>
      </c>
      <c r="C14" s="3">
        <v>1241035</v>
      </c>
      <c r="D14" s="4" t="s">
        <v>552</v>
      </c>
      <c r="E14" s="2">
        <v>1</v>
      </c>
      <c r="G14" s="7">
        <v>1267.8607469715</v>
      </c>
      <c r="H14" s="22">
        <f t="shared" si="3"/>
        <v>1394.6468216686501</v>
      </c>
      <c r="I14" s="22">
        <f t="shared" si="4"/>
        <v>1267.8607469715</v>
      </c>
      <c r="J14" s="22">
        <f t="shared" si="5"/>
        <v>1394.6468216686501</v>
      </c>
      <c r="K14" s="226"/>
      <c r="L14" s="18">
        <f>IFERROR(VLOOKUP(B14,'Customer Details'!$A$7:$C$12,3,FALSE),"")</f>
        <v>0</v>
      </c>
    </row>
    <row r="15" spans="1:12" ht="12" customHeight="1" x14ac:dyDescent="0.2">
      <c r="A15" s="3">
        <v>1241034</v>
      </c>
      <c r="B15" s="2" t="s">
        <v>14</v>
      </c>
      <c r="C15" s="3">
        <v>1241034</v>
      </c>
      <c r="D15" s="4" t="s">
        <v>553</v>
      </c>
      <c r="E15" s="2">
        <v>1</v>
      </c>
      <c r="F15" s="2" t="s">
        <v>547</v>
      </c>
      <c r="G15" s="7">
        <v>1086.23232368442</v>
      </c>
      <c r="H15" s="22">
        <f>G15*1.1</f>
        <v>1194.8555560528621</v>
      </c>
      <c r="I15" s="22">
        <f>IFERROR(G15*(1-L15),"")</f>
        <v>1086.23232368442</v>
      </c>
      <c r="J15" s="22">
        <f>IFERROR(I15*1.1,"")</f>
        <v>1194.8555560528621</v>
      </c>
      <c r="K15" s="226"/>
      <c r="L15" s="18">
        <f>IFERROR(VLOOKUP(B15,'Customer Details'!$A$7:$C$12,3,FALSE),"")</f>
        <v>0</v>
      </c>
    </row>
    <row r="16" spans="1:12" s="86" customFormat="1" ht="12" customHeight="1" x14ac:dyDescent="0.2">
      <c r="A16" s="77" t="s">
        <v>554</v>
      </c>
      <c r="B16" s="78"/>
      <c r="C16" s="77" t="s">
        <v>554</v>
      </c>
      <c r="D16" s="79"/>
      <c r="E16" s="80"/>
      <c r="F16" s="80"/>
      <c r="G16" s="81"/>
      <c r="H16" s="81"/>
      <c r="I16" s="81"/>
      <c r="J16" s="81"/>
      <c r="K16" s="226"/>
      <c r="L16" s="88"/>
    </row>
    <row r="17" spans="1:12" ht="12" customHeight="1" x14ac:dyDescent="0.2">
      <c r="A17" s="3">
        <v>1240237</v>
      </c>
      <c r="B17" s="2" t="s">
        <v>14</v>
      </c>
      <c r="C17" s="3">
        <v>1240237</v>
      </c>
      <c r="D17" s="4" t="s">
        <v>555</v>
      </c>
      <c r="E17" s="2">
        <v>1</v>
      </c>
      <c r="G17" s="7">
        <v>563.4615</v>
      </c>
      <c r="H17" s="22">
        <f t="shared" si="3"/>
        <v>619.80765000000008</v>
      </c>
      <c r="I17" s="22">
        <f t="shared" ref="I17:I20" si="6">IFERROR(G17*(1-L17),"")</f>
        <v>563.4615</v>
      </c>
      <c r="J17" s="22">
        <f>IFERROR(I17*1.1,"")</f>
        <v>619.80765000000008</v>
      </c>
      <c r="K17" s="226"/>
      <c r="L17" s="18">
        <f>IFERROR(VLOOKUP(B17,'Customer Details'!$A$7:$C$12,3,FALSE),"")</f>
        <v>0</v>
      </c>
    </row>
    <row r="18" spans="1:12" ht="12" customHeight="1" x14ac:dyDescent="0.2">
      <c r="A18" s="3">
        <v>1245733</v>
      </c>
      <c r="B18" s="2" t="s">
        <v>14</v>
      </c>
      <c r="C18" s="3">
        <v>1245733</v>
      </c>
      <c r="D18" s="4" t="s">
        <v>556</v>
      </c>
      <c r="E18" s="2">
        <v>1</v>
      </c>
      <c r="G18" s="7">
        <v>625.19970000000001</v>
      </c>
      <c r="H18" s="22">
        <f t="shared" si="3"/>
        <v>687.71967000000006</v>
      </c>
      <c r="I18" s="22">
        <f t="shared" si="6"/>
        <v>625.19970000000001</v>
      </c>
      <c r="J18" s="22">
        <f t="shared" ref="J18:J20" si="7">IFERROR(I18*1.1,"")</f>
        <v>687.71967000000006</v>
      </c>
      <c r="K18" s="226"/>
      <c r="L18" s="18">
        <f>IFERROR(VLOOKUP(B18,'Customer Details'!$A$7:$C$12,3,FALSE),"")</f>
        <v>0</v>
      </c>
    </row>
    <row r="19" spans="1:12" ht="12" customHeight="1" x14ac:dyDescent="0.2">
      <c r="A19" s="3">
        <v>1240239</v>
      </c>
      <c r="B19" s="2" t="s">
        <v>14</v>
      </c>
      <c r="C19" s="3">
        <v>1240239</v>
      </c>
      <c r="D19" s="4" t="s">
        <v>557</v>
      </c>
      <c r="E19" s="2">
        <v>1</v>
      </c>
      <c r="G19" s="7">
        <v>666.95590000000004</v>
      </c>
      <c r="H19" s="22">
        <f t="shared" si="3"/>
        <v>733.65149000000008</v>
      </c>
      <c r="I19" s="22">
        <f t="shared" si="6"/>
        <v>666.95590000000004</v>
      </c>
      <c r="J19" s="22">
        <f t="shared" si="7"/>
        <v>733.65149000000008</v>
      </c>
      <c r="K19" s="226"/>
      <c r="L19" s="18">
        <f>IFERROR(VLOOKUP(B19,'Customer Details'!$A$7:$C$12,3,FALSE),"")</f>
        <v>0</v>
      </c>
    </row>
    <row r="20" spans="1:12" ht="12" customHeight="1" x14ac:dyDescent="0.2">
      <c r="A20" s="3">
        <v>1245732</v>
      </c>
      <c r="B20" s="2" t="s">
        <v>14</v>
      </c>
      <c r="C20" s="3">
        <v>1245732</v>
      </c>
      <c r="D20" s="4" t="s">
        <v>558</v>
      </c>
      <c r="E20" s="2">
        <v>1</v>
      </c>
      <c r="G20" s="7">
        <v>725.92340000000002</v>
      </c>
      <c r="H20" s="22">
        <f t="shared" si="3"/>
        <v>798.51574000000005</v>
      </c>
      <c r="I20" s="22">
        <f t="shared" si="6"/>
        <v>725.92340000000002</v>
      </c>
      <c r="J20" s="22">
        <f t="shared" si="7"/>
        <v>798.51574000000005</v>
      </c>
      <c r="K20" s="226"/>
      <c r="L20" s="18">
        <f>IFERROR(VLOOKUP(B20,'Customer Details'!$A$7:$C$12,3,FALSE),"")</f>
        <v>0</v>
      </c>
    </row>
    <row r="21" spans="1:12" s="86" customFormat="1" ht="12" customHeight="1" x14ac:dyDescent="0.2">
      <c r="A21" s="77" t="s">
        <v>559</v>
      </c>
      <c r="B21" s="79"/>
      <c r="C21" s="77" t="s">
        <v>559</v>
      </c>
      <c r="D21" s="79"/>
      <c r="E21" s="80"/>
      <c r="F21" s="80"/>
      <c r="G21" s="81"/>
      <c r="H21" s="81"/>
      <c r="I21" s="81"/>
      <c r="J21" s="81"/>
      <c r="K21" s="226"/>
      <c r="L21" s="88"/>
    </row>
    <row r="22" spans="1:12" ht="12" customHeight="1" x14ac:dyDescent="0.2">
      <c r="A22" s="3">
        <v>1241139</v>
      </c>
      <c r="B22" s="2" t="s">
        <v>14</v>
      </c>
      <c r="C22" s="3">
        <v>1246145</v>
      </c>
      <c r="D22" s="4" t="s">
        <v>720</v>
      </c>
      <c r="E22" s="2">
        <v>1</v>
      </c>
      <c r="G22" s="7">
        <v>772.5</v>
      </c>
      <c r="H22" s="22">
        <f t="shared" si="3"/>
        <v>849.75000000000011</v>
      </c>
      <c r="I22" s="22">
        <f t="shared" ref="I22:I23" si="8">IFERROR(G22*(1-L22),"")</f>
        <v>772.5</v>
      </c>
      <c r="J22" s="22">
        <f>IFERROR(I22*1.1,"")</f>
        <v>849.75000000000011</v>
      </c>
      <c r="K22" s="226"/>
      <c r="L22" s="18">
        <f>IFERROR(VLOOKUP(B22,'Customer Details'!$A$7:$C$12,3,FALSE),"")</f>
        <v>0</v>
      </c>
    </row>
    <row r="23" spans="1:12" ht="12" customHeight="1" x14ac:dyDescent="0.2">
      <c r="A23" s="3">
        <v>9028483</v>
      </c>
      <c r="B23" s="2" t="s">
        <v>10</v>
      </c>
      <c r="C23" s="3">
        <v>9028922</v>
      </c>
      <c r="D23" s="3" t="s">
        <v>722</v>
      </c>
      <c r="E23" s="2">
        <v>1</v>
      </c>
      <c r="G23" s="7">
        <v>39.628019626271993</v>
      </c>
      <c r="H23" s="22">
        <f t="shared" si="3"/>
        <v>43.590821588899196</v>
      </c>
      <c r="I23" s="22">
        <f t="shared" si="8"/>
        <v>39.628019626271993</v>
      </c>
      <c r="J23" s="22">
        <f t="shared" ref="J23" si="9">IFERROR(I23*1.1,"")</f>
        <v>43.590821588899196</v>
      </c>
      <c r="K23" s="226"/>
      <c r="L23" s="18">
        <f>IFERROR(VLOOKUP(B23,'Customer Details'!$A$7:$C$12,3,FALSE),"")</f>
        <v>0</v>
      </c>
    </row>
    <row r="24" spans="1:12" s="84" customFormat="1" ht="12.75" customHeight="1" x14ac:dyDescent="0.2">
      <c r="A24" s="77" t="s">
        <v>560</v>
      </c>
      <c r="B24" s="78"/>
      <c r="C24" s="77" t="s">
        <v>560</v>
      </c>
      <c r="D24" s="79"/>
      <c r="E24" s="80"/>
      <c r="F24" s="80"/>
      <c r="G24" s="81"/>
      <c r="H24" s="81"/>
      <c r="I24" s="82"/>
      <c r="J24" s="81"/>
      <c r="K24" s="226"/>
      <c r="L24" s="83"/>
    </row>
    <row r="25" spans="1:12" ht="12" customHeight="1" x14ac:dyDescent="0.2">
      <c r="A25" s="3">
        <v>9026571</v>
      </c>
      <c r="B25" s="2" t="s">
        <v>14</v>
      </c>
      <c r="C25" s="3">
        <v>9026571</v>
      </c>
      <c r="D25" s="3" t="s">
        <v>561</v>
      </c>
      <c r="E25" s="2">
        <v>6</v>
      </c>
      <c r="G25" s="7">
        <v>119.04732378</v>
      </c>
      <c r="H25" s="7">
        <f t="shared" ref="H25:H35" si="10">G25*1.1</f>
        <v>130.952056158</v>
      </c>
      <c r="I25" s="7">
        <f t="shared" ref="I25:I35" si="11">IFERROR(G25*(1-L25),"")</f>
        <v>119.04732378</v>
      </c>
      <c r="J25" s="7">
        <f t="shared" ref="J25:J35" si="12">IFERROR(I25*1.1,"")</f>
        <v>130.952056158</v>
      </c>
      <c r="K25" s="226"/>
      <c r="L25" s="18">
        <f>IFERROR(VLOOKUP(B25,'Customer Details'!$A$7:$C$12,3,FALSE),"")</f>
        <v>0</v>
      </c>
    </row>
    <row r="26" spans="1:12" ht="12" customHeight="1" x14ac:dyDescent="0.2">
      <c r="A26" s="3">
        <v>9026572</v>
      </c>
      <c r="B26" s="2" t="s">
        <v>14</v>
      </c>
      <c r="C26" s="3">
        <v>9026572</v>
      </c>
      <c r="D26" s="3" t="s">
        <v>562</v>
      </c>
      <c r="E26" s="2">
        <v>6</v>
      </c>
      <c r="G26" s="7">
        <v>119.04732378</v>
      </c>
      <c r="H26" s="7">
        <f t="shared" si="10"/>
        <v>130.952056158</v>
      </c>
      <c r="I26" s="7">
        <f t="shared" si="11"/>
        <v>119.04732378</v>
      </c>
      <c r="J26" s="7">
        <f t="shared" si="12"/>
        <v>130.952056158</v>
      </c>
      <c r="K26" s="226"/>
      <c r="L26" s="18">
        <f>IFERROR(VLOOKUP(B26,'Customer Details'!$A$7:$C$12,3,FALSE),"")</f>
        <v>0</v>
      </c>
    </row>
    <row r="27" spans="1:12" ht="12" customHeight="1" x14ac:dyDescent="0.2">
      <c r="A27" s="3">
        <v>1782084</v>
      </c>
      <c r="B27" s="2" t="s">
        <v>14</v>
      </c>
      <c r="C27" s="3">
        <v>1782084</v>
      </c>
      <c r="D27" s="3" t="s">
        <v>563</v>
      </c>
      <c r="E27" s="2">
        <v>1</v>
      </c>
      <c r="G27" s="7">
        <v>1140.4849696013398</v>
      </c>
      <c r="H27" s="7">
        <f t="shared" si="10"/>
        <v>1254.5334665614739</v>
      </c>
      <c r="I27" s="7">
        <f t="shared" si="11"/>
        <v>1140.4849696013398</v>
      </c>
      <c r="J27" s="7">
        <f t="shared" si="12"/>
        <v>1254.5334665614739</v>
      </c>
      <c r="K27" s="226"/>
      <c r="L27" s="18">
        <f>IFERROR(VLOOKUP(B27,'Customer Details'!$A$7:$C$12,3,FALSE),"")</f>
        <v>0</v>
      </c>
    </row>
    <row r="28" spans="1:12" ht="12" customHeight="1" x14ac:dyDescent="0.2">
      <c r="A28" s="3">
        <v>1780897</v>
      </c>
      <c r="B28" s="2" t="s">
        <v>14</v>
      </c>
      <c r="C28" s="3">
        <v>1780897</v>
      </c>
      <c r="D28" s="3" t="s">
        <v>564</v>
      </c>
      <c r="E28" s="2">
        <v>10</v>
      </c>
      <c r="G28" s="7">
        <v>29.485133650499996</v>
      </c>
      <c r="H28" s="7">
        <f t="shared" si="10"/>
        <v>32.433647015550001</v>
      </c>
      <c r="I28" s="7">
        <f t="shared" si="11"/>
        <v>29.485133650499996</v>
      </c>
      <c r="J28" s="7">
        <f t="shared" si="12"/>
        <v>32.433647015550001</v>
      </c>
      <c r="K28" s="226"/>
      <c r="L28" s="18">
        <f>IFERROR(VLOOKUP(B28,'Customer Details'!$A$7:$C$12,3,FALSE),"")</f>
        <v>0</v>
      </c>
    </row>
    <row r="29" spans="1:12" ht="12" customHeight="1" x14ac:dyDescent="0.2">
      <c r="A29" s="3">
        <v>1780945</v>
      </c>
      <c r="B29" s="2" t="s">
        <v>14</v>
      </c>
      <c r="C29" s="3">
        <v>1780945</v>
      </c>
      <c r="D29" s="3" t="s">
        <v>565</v>
      </c>
      <c r="E29" s="2">
        <v>10</v>
      </c>
      <c r="G29" s="7">
        <v>29.485133650499996</v>
      </c>
      <c r="H29" s="7">
        <f t="shared" si="10"/>
        <v>32.433647015550001</v>
      </c>
      <c r="I29" s="7">
        <f t="shared" si="11"/>
        <v>29.485133650499996</v>
      </c>
      <c r="J29" s="7">
        <f t="shared" si="12"/>
        <v>32.433647015550001</v>
      </c>
      <c r="K29" s="226"/>
      <c r="L29" s="18">
        <f>IFERROR(VLOOKUP(B29,'Customer Details'!$A$7:$C$12,3,FALSE),"")</f>
        <v>0</v>
      </c>
    </row>
    <row r="30" spans="1:12" ht="12" customHeight="1" x14ac:dyDescent="0.2">
      <c r="A30" s="3">
        <v>1782318</v>
      </c>
      <c r="B30" s="2" t="s">
        <v>14</v>
      </c>
      <c r="C30" s="3">
        <v>1782318</v>
      </c>
      <c r="D30" s="3" t="s">
        <v>566</v>
      </c>
      <c r="E30" s="2">
        <v>10</v>
      </c>
      <c r="G30" s="7">
        <v>22.40870157438</v>
      </c>
      <c r="H30" s="7">
        <f t="shared" si="10"/>
        <v>24.649571731818003</v>
      </c>
      <c r="I30" s="7">
        <f t="shared" si="11"/>
        <v>22.40870157438</v>
      </c>
      <c r="J30" s="7">
        <f t="shared" si="12"/>
        <v>24.649571731818003</v>
      </c>
      <c r="K30" s="226"/>
      <c r="L30" s="18">
        <f>IFERROR(VLOOKUP(B30,'Customer Details'!$A$7:$C$12,3,FALSE),"")</f>
        <v>0</v>
      </c>
    </row>
    <row r="31" spans="1:12" ht="12" customHeight="1" x14ac:dyDescent="0.2">
      <c r="A31" s="3">
        <v>1781344</v>
      </c>
      <c r="B31" s="2" t="s">
        <v>14</v>
      </c>
      <c r="C31" s="3">
        <v>1781344</v>
      </c>
      <c r="D31" s="3" t="s">
        <v>567</v>
      </c>
      <c r="E31" s="2">
        <v>10</v>
      </c>
      <c r="G31" s="7">
        <v>51.893835224879993</v>
      </c>
      <c r="H31" s="7">
        <f t="shared" si="10"/>
        <v>57.083218747367994</v>
      </c>
      <c r="I31" s="7">
        <f t="shared" si="11"/>
        <v>51.893835224879993</v>
      </c>
      <c r="J31" s="7">
        <f t="shared" si="12"/>
        <v>57.083218747367994</v>
      </c>
      <c r="K31" s="226"/>
      <c r="L31" s="18">
        <f>IFERROR(VLOOKUP(B31,'Customer Details'!$A$7:$C$12,3,FALSE),"")</f>
        <v>0</v>
      </c>
    </row>
    <row r="32" spans="1:12" ht="12" customHeight="1" x14ac:dyDescent="0.2">
      <c r="A32" s="3">
        <v>1781416</v>
      </c>
      <c r="B32" s="2" t="s">
        <v>14</v>
      </c>
      <c r="C32" s="3">
        <v>1781416</v>
      </c>
      <c r="D32" s="3" t="s">
        <v>568</v>
      </c>
      <c r="E32" s="2">
        <v>10</v>
      </c>
      <c r="G32" s="7">
        <v>12.973458806219998</v>
      </c>
      <c r="H32" s="7">
        <f t="shared" si="10"/>
        <v>14.270804686841998</v>
      </c>
      <c r="I32" s="7">
        <f t="shared" si="11"/>
        <v>12.973458806219998</v>
      </c>
      <c r="J32" s="7">
        <f t="shared" si="12"/>
        <v>14.270804686841998</v>
      </c>
      <c r="K32" s="226"/>
      <c r="L32" s="18">
        <f>IFERROR(VLOOKUP(B32,'Customer Details'!$A$7:$C$12,3,FALSE),"")</f>
        <v>0</v>
      </c>
    </row>
    <row r="33" spans="1:12" ht="12" customHeight="1" x14ac:dyDescent="0.2">
      <c r="A33" s="3">
        <v>1781417</v>
      </c>
      <c r="B33" s="2" t="s">
        <v>14</v>
      </c>
      <c r="C33" s="3">
        <v>1781417</v>
      </c>
      <c r="D33" s="3" t="s">
        <v>569</v>
      </c>
      <c r="E33" s="2">
        <v>10</v>
      </c>
      <c r="G33" s="7">
        <v>41.279187110699993</v>
      </c>
      <c r="H33" s="7">
        <f t="shared" si="10"/>
        <v>45.407105821769996</v>
      </c>
      <c r="I33" s="7">
        <f t="shared" si="11"/>
        <v>41.279187110699993</v>
      </c>
      <c r="J33" s="7">
        <f t="shared" si="12"/>
        <v>45.407105821769996</v>
      </c>
      <c r="K33" s="226"/>
      <c r="L33" s="18">
        <f>IFERROR(VLOOKUP(B33,'Customer Details'!$A$7:$C$12,3,FALSE),"")</f>
        <v>0</v>
      </c>
    </row>
    <row r="34" spans="1:12" ht="12" customHeight="1" x14ac:dyDescent="0.2">
      <c r="A34" s="3">
        <v>1782316</v>
      </c>
      <c r="B34" s="2" t="s">
        <v>14</v>
      </c>
      <c r="C34" s="3">
        <v>1782316</v>
      </c>
      <c r="D34" s="3" t="s">
        <v>570</v>
      </c>
      <c r="E34" s="2">
        <v>10</v>
      </c>
      <c r="G34" s="7">
        <v>10.61464811418</v>
      </c>
      <c r="H34" s="7">
        <f t="shared" si="10"/>
        <v>11.676112925598</v>
      </c>
      <c r="I34" s="7">
        <f t="shared" si="11"/>
        <v>10.61464811418</v>
      </c>
      <c r="J34" s="7">
        <f t="shared" si="12"/>
        <v>11.676112925598</v>
      </c>
      <c r="K34" s="226"/>
      <c r="L34" s="18">
        <f>IFERROR(VLOOKUP(B34,'Customer Details'!$A$7:$C$12,3,FALSE),"")</f>
        <v>0</v>
      </c>
    </row>
    <row r="35" spans="1:12" ht="12" customHeight="1" x14ac:dyDescent="0.2">
      <c r="A35" s="3">
        <v>1780895</v>
      </c>
      <c r="B35" s="2" t="s">
        <v>14</v>
      </c>
      <c r="C35" s="3">
        <v>1780895</v>
      </c>
      <c r="D35" s="3" t="s">
        <v>571</v>
      </c>
      <c r="E35" s="2">
        <v>20</v>
      </c>
      <c r="G35" s="7">
        <v>2.3588106920399996</v>
      </c>
      <c r="H35" s="7">
        <f t="shared" si="10"/>
        <v>2.5946917612439999</v>
      </c>
      <c r="I35" s="7">
        <f t="shared" si="11"/>
        <v>2.3588106920399996</v>
      </c>
      <c r="J35" s="7">
        <f t="shared" si="12"/>
        <v>2.5946917612439999</v>
      </c>
      <c r="K35" s="226"/>
      <c r="L35" s="18">
        <f>IFERROR(VLOOKUP(B35,'Customer Details'!$A$7:$C$12,3,FALSE),"")</f>
        <v>0</v>
      </c>
    </row>
    <row r="36" spans="1:12" s="84" customFormat="1" ht="14.1" customHeight="1" x14ac:dyDescent="0.2">
      <c r="A36" s="77" t="s">
        <v>572</v>
      </c>
      <c r="B36" s="78"/>
      <c r="C36" s="77" t="s">
        <v>572</v>
      </c>
      <c r="D36" s="79"/>
      <c r="E36" s="80"/>
      <c r="F36" s="80"/>
      <c r="G36" s="81"/>
      <c r="H36" s="81"/>
      <c r="I36" s="82"/>
      <c r="J36" s="81"/>
      <c r="K36" s="226"/>
      <c r="L36" s="83" t="str">
        <f>IFERROR(VLOOKUP(B36,'[3]Customer Details'!$A$7:$C$10,3,FALSE),"")</f>
        <v/>
      </c>
    </row>
    <row r="37" spans="1:12" ht="12" customHeight="1" x14ac:dyDescent="0.2">
      <c r="A37" s="3">
        <v>1781415</v>
      </c>
      <c r="B37" s="2" t="s">
        <v>14</v>
      </c>
      <c r="C37" s="3">
        <v>1781415</v>
      </c>
      <c r="D37" s="3" t="s">
        <v>573</v>
      </c>
      <c r="E37" s="2">
        <v>500</v>
      </c>
      <c r="G37" s="7">
        <v>2.3588106920399996</v>
      </c>
      <c r="H37" s="7">
        <f t="shared" ref="H37:H51" si="13">G37*1.1</f>
        <v>2.5946917612439999</v>
      </c>
      <c r="I37" s="7">
        <f t="shared" ref="I37:I51" si="14">IFERROR(G37*(1-L37),"")</f>
        <v>2.3588106920399996</v>
      </c>
      <c r="J37" s="7">
        <f t="shared" ref="J37:J51" si="15">IFERROR(I37*1.1,"")</f>
        <v>2.5946917612439999</v>
      </c>
      <c r="K37" s="226"/>
      <c r="L37" s="18">
        <f>IFERROR(VLOOKUP(B37,'Customer Details'!$A$7:$C$12,3,FALSE),"")</f>
        <v>0</v>
      </c>
    </row>
    <row r="38" spans="1:12" ht="12" customHeight="1" x14ac:dyDescent="0.2">
      <c r="A38" s="3">
        <v>1780901</v>
      </c>
      <c r="B38" s="2" t="s">
        <v>14</v>
      </c>
      <c r="C38" s="3">
        <v>1780901</v>
      </c>
      <c r="D38" s="3" t="s">
        <v>574</v>
      </c>
      <c r="E38" s="2">
        <v>1</v>
      </c>
      <c r="G38" s="7">
        <v>1520.2534910197801</v>
      </c>
      <c r="H38" s="7">
        <f t="shared" si="13"/>
        <v>1672.2788401217583</v>
      </c>
      <c r="I38" s="7">
        <f t="shared" si="14"/>
        <v>1520.2534910197801</v>
      </c>
      <c r="J38" s="7">
        <f t="shared" si="15"/>
        <v>1672.2788401217583</v>
      </c>
      <c r="K38" s="226"/>
      <c r="L38" s="18">
        <f>IFERROR(VLOOKUP(B38,'Customer Details'!$A$7:$C$12,3,FALSE),"")</f>
        <v>0</v>
      </c>
    </row>
    <row r="39" spans="1:12" ht="12" customHeight="1" x14ac:dyDescent="0.2">
      <c r="A39" s="3">
        <v>1780902</v>
      </c>
      <c r="B39" s="2" t="s">
        <v>14</v>
      </c>
      <c r="C39" s="3">
        <v>1780902</v>
      </c>
      <c r="D39" s="3" t="s">
        <v>575</v>
      </c>
      <c r="E39" s="2">
        <v>1</v>
      </c>
      <c r="G39" s="7">
        <v>1520.2534910197801</v>
      </c>
      <c r="H39" s="7">
        <f t="shared" si="13"/>
        <v>1672.2788401217583</v>
      </c>
      <c r="I39" s="7">
        <f t="shared" si="14"/>
        <v>1520.2534910197801</v>
      </c>
      <c r="J39" s="7">
        <f t="shared" si="15"/>
        <v>1672.2788401217583</v>
      </c>
      <c r="K39" s="226"/>
      <c r="L39" s="18">
        <f>IFERROR(VLOOKUP(B39,'Customer Details'!$A$7:$C$12,3,FALSE),"")</f>
        <v>0</v>
      </c>
    </row>
    <row r="40" spans="1:12" ht="12" customHeight="1" x14ac:dyDescent="0.2">
      <c r="A40" s="3">
        <v>1780903</v>
      </c>
      <c r="B40" s="2" t="s">
        <v>14</v>
      </c>
      <c r="C40" s="3">
        <v>1780903</v>
      </c>
      <c r="D40" s="3" t="s">
        <v>576</v>
      </c>
      <c r="E40" s="2">
        <v>1</v>
      </c>
      <c r="G40" s="7">
        <v>1394.0571189956402</v>
      </c>
      <c r="H40" s="7">
        <f t="shared" si="13"/>
        <v>1533.4628308952042</v>
      </c>
      <c r="I40" s="7">
        <f t="shared" si="14"/>
        <v>1394.0571189956402</v>
      </c>
      <c r="J40" s="7">
        <f t="shared" si="15"/>
        <v>1533.4628308952042</v>
      </c>
      <c r="K40" s="226"/>
      <c r="L40" s="18">
        <f>IFERROR(VLOOKUP(B40,'Customer Details'!$A$7:$C$12,3,FALSE),"")</f>
        <v>0</v>
      </c>
    </row>
    <row r="41" spans="1:12" ht="12" customHeight="1" x14ac:dyDescent="0.2">
      <c r="A41" s="3">
        <v>1782310</v>
      </c>
      <c r="B41" s="2" t="s">
        <v>14</v>
      </c>
      <c r="C41" s="3">
        <v>1782310</v>
      </c>
      <c r="D41" s="3" t="s">
        <v>577</v>
      </c>
      <c r="E41" s="2">
        <v>1</v>
      </c>
      <c r="G41" s="7">
        <v>1520.2534910197801</v>
      </c>
      <c r="H41" s="7">
        <f t="shared" si="13"/>
        <v>1672.2788401217583</v>
      </c>
      <c r="I41" s="7">
        <f t="shared" si="14"/>
        <v>1520.2534910197801</v>
      </c>
      <c r="J41" s="7">
        <f t="shared" si="15"/>
        <v>1672.2788401217583</v>
      </c>
      <c r="K41" s="226"/>
      <c r="L41" s="18">
        <f>IFERROR(VLOOKUP(B41,'Customer Details'!$A$7:$C$12,3,FALSE),"")</f>
        <v>0</v>
      </c>
    </row>
    <row r="42" spans="1:12" ht="12" customHeight="1" x14ac:dyDescent="0.2">
      <c r="A42" s="3">
        <v>1782301</v>
      </c>
      <c r="B42" s="2" t="s">
        <v>14</v>
      </c>
      <c r="C42" s="3">
        <v>1782301</v>
      </c>
      <c r="D42" s="3" t="s">
        <v>578</v>
      </c>
      <c r="E42" s="2">
        <v>1</v>
      </c>
      <c r="G42" s="7">
        <v>458.78867960177996</v>
      </c>
      <c r="H42" s="7">
        <f t="shared" si="13"/>
        <v>504.66754756195797</v>
      </c>
      <c r="I42" s="7">
        <f t="shared" si="14"/>
        <v>458.78867960177996</v>
      </c>
      <c r="J42" s="7">
        <f t="shared" si="15"/>
        <v>504.66754756195797</v>
      </c>
      <c r="K42" s="226"/>
      <c r="L42" s="18">
        <f>IFERROR(VLOOKUP(B42,'Customer Details'!$A$7:$C$12,3,FALSE),"")</f>
        <v>0</v>
      </c>
    </row>
    <row r="43" spans="1:12" ht="12" customHeight="1" x14ac:dyDescent="0.2">
      <c r="A43" s="3">
        <v>1780946</v>
      </c>
      <c r="B43" s="2" t="s">
        <v>14</v>
      </c>
      <c r="C43" s="3">
        <v>1780946</v>
      </c>
      <c r="D43" s="3" t="s">
        <v>579</v>
      </c>
      <c r="E43" s="2">
        <v>10</v>
      </c>
      <c r="G43" s="7">
        <v>12.973458806219998</v>
      </c>
      <c r="H43" s="7">
        <f t="shared" si="13"/>
        <v>14.270804686841998</v>
      </c>
      <c r="I43" s="7">
        <f t="shared" si="14"/>
        <v>12.973458806219998</v>
      </c>
      <c r="J43" s="7">
        <f t="shared" si="15"/>
        <v>14.270804686841998</v>
      </c>
      <c r="K43" s="226"/>
      <c r="L43" s="18">
        <f>IFERROR(VLOOKUP(B43,'Customer Details'!$A$7:$C$12,3,FALSE),"")</f>
        <v>0</v>
      </c>
    </row>
    <row r="44" spans="1:12" ht="12" customHeight="1" x14ac:dyDescent="0.2">
      <c r="A44" s="3">
        <v>1780947</v>
      </c>
      <c r="B44" s="2" t="s">
        <v>14</v>
      </c>
      <c r="C44" s="3">
        <v>1780947</v>
      </c>
      <c r="D44" s="3" t="s">
        <v>580</v>
      </c>
      <c r="E44" s="2">
        <v>10</v>
      </c>
      <c r="G44" s="7">
        <v>41.279187110699993</v>
      </c>
      <c r="H44" s="7">
        <f t="shared" si="13"/>
        <v>45.407105821769996</v>
      </c>
      <c r="I44" s="7">
        <f t="shared" si="14"/>
        <v>41.279187110699993</v>
      </c>
      <c r="J44" s="7">
        <f t="shared" si="15"/>
        <v>45.407105821769996</v>
      </c>
      <c r="K44" s="226"/>
      <c r="L44" s="18">
        <f>IFERROR(VLOOKUP(B44,'Customer Details'!$A$7:$C$12,3,FALSE),"")</f>
        <v>0</v>
      </c>
    </row>
    <row r="45" spans="1:12" ht="12" customHeight="1" x14ac:dyDescent="0.2">
      <c r="A45" s="3">
        <v>1780953</v>
      </c>
      <c r="B45" s="2" t="s">
        <v>14</v>
      </c>
      <c r="C45" s="3">
        <v>1780953</v>
      </c>
      <c r="D45" s="3" t="s">
        <v>581</v>
      </c>
      <c r="E45" s="2">
        <v>10</v>
      </c>
      <c r="G45" s="7">
        <v>23.588106920400001</v>
      </c>
      <c r="H45" s="7">
        <f t="shared" si="13"/>
        <v>25.946917612440004</v>
      </c>
      <c r="I45" s="7">
        <f t="shared" si="14"/>
        <v>23.588106920400001</v>
      </c>
      <c r="J45" s="7">
        <f t="shared" si="15"/>
        <v>25.946917612440004</v>
      </c>
      <c r="K45" s="226"/>
      <c r="L45" s="18">
        <f>IFERROR(VLOOKUP(B45,'Customer Details'!$A$7:$C$12,3,FALSE),"")</f>
        <v>0</v>
      </c>
    </row>
    <row r="46" spans="1:12" ht="12" customHeight="1" x14ac:dyDescent="0.2">
      <c r="A46" s="3">
        <v>1782319</v>
      </c>
      <c r="B46" s="2" t="s">
        <v>14</v>
      </c>
      <c r="C46" s="3">
        <v>1782319</v>
      </c>
      <c r="D46" s="3" t="s">
        <v>582</v>
      </c>
      <c r="E46" s="2">
        <v>10</v>
      </c>
      <c r="G46" s="7">
        <v>22.945629299999997</v>
      </c>
      <c r="H46" s="7">
        <f t="shared" si="13"/>
        <v>25.240192229999998</v>
      </c>
      <c r="I46" s="7">
        <f t="shared" si="14"/>
        <v>22.945629299999997</v>
      </c>
      <c r="J46" s="7">
        <f t="shared" si="15"/>
        <v>25.240192229999998</v>
      </c>
      <c r="K46" s="226"/>
      <c r="L46" s="18">
        <f>IFERROR(VLOOKUP(B46,'Customer Details'!$A$7:$C$12,3,FALSE),"")</f>
        <v>0</v>
      </c>
    </row>
    <row r="47" spans="1:12" ht="12" customHeight="1" x14ac:dyDescent="0.2">
      <c r="A47" s="3">
        <v>1782321</v>
      </c>
      <c r="B47" s="2" t="s">
        <v>14</v>
      </c>
      <c r="C47" s="3">
        <v>1782321</v>
      </c>
      <c r="D47" s="3" t="s">
        <v>583</v>
      </c>
      <c r="E47" s="2">
        <v>10</v>
      </c>
      <c r="G47" s="7">
        <v>31.726003807937996</v>
      </c>
      <c r="H47" s="7">
        <f t="shared" si="13"/>
        <v>34.898604188731795</v>
      </c>
      <c r="I47" s="7">
        <f t="shared" si="14"/>
        <v>31.726003807937996</v>
      </c>
      <c r="J47" s="7">
        <f t="shared" si="15"/>
        <v>34.898604188731795</v>
      </c>
      <c r="K47" s="226"/>
      <c r="L47" s="18">
        <f>IFERROR(VLOOKUP(B47,'Customer Details'!$A$7:$C$12,3,FALSE),"")</f>
        <v>0</v>
      </c>
    </row>
    <row r="48" spans="1:12" ht="12" customHeight="1" x14ac:dyDescent="0.2">
      <c r="A48" s="3">
        <v>1782320</v>
      </c>
      <c r="B48" s="2" t="s">
        <v>14</v>
      </c>
      <c r="C48" s="3">
        <v>1782320</v>
      </c>
      <c r="D48" s="3" t="s">
        <v>584</v>
      </c>
      <c r="E48" s="2">
        <v>10</v>
      </c>
      <c r="G48" s="7">
        <v>31.843944342539995</v>
      </c>
      <c r="H48" s="7">
        <f t="shared" si="13"/>
        <v>35.028338776793994</v>
      </c>
      <c r="I48" s="7">
        <f t="shared" si="14"/>
        <v>31.843944342539995</v>
      </c>
      <c r="J48" s="7">
        <f t="shared" si="15"/>
        <v>35.028338776793994</v>
      </c>
      <c r="K48" s="226"/>
      <c r="L48" s="18">
        <f>IFERROR(VLOOKUP(B48,'Customer Details'!$A$7:$C$12,3,FALSE),"")</f>
        <v>0</v>
      </c>
    </row>
    <row r="49" spans="1:12" ht="12" customHeight="1" x14ac:dyDescent="0.2">
      <c r="A49" s="3">
        <v>1780905</v>
      </c>
      <c r="B49" s="2" t="s">
        <v>14</v>
      </c>
      <c r="C49" s="3">
        <v>1780905</v>
      </c>
      <c r="D49" s="3" t="s">
        <v>585</v>
      </c>
      <c r="E49" s="2">
        <v>20</v>
      </c>
      <c r="G49" s="7">
        <v>2.3588106920399996</v>
      </c>
      <c r="H49" s="7">
        <f t="shared" si="13"/>
        <v>2.5946917612439999</v>
      </c>
      <c r="I49" s="7">
        <f t="shared" si="14"/>
        <v>2.3588106920399996</v>
      </c>
      <c r="J49" s="7">
        <f t="shared" si="15"/>
        <v>2.5946917612439999</v>
      </c>
      <c r="K49" s="226"/>
      <c r="L49" s="18">
        <f>IFERROR(VLOOKUP(B49,'Customer Details'!$A$7:$C$12,3,FALSE),"")</f>
        <v>0</v>
      </c>
    </row>
    <row r="50" spans="1:12" ht="12" customHeight="1" x14ac:dyDescent="0.2">
      <c r="A50" s="3">
        <v>9027045</v>
      </c>
      <c r="B50" s="2" t="s">
        <v>14</v>
      </c>
      <c r="C50" s="3">
        <v>9027045</v>
      </c>
      <c r="D50" s="3" t="s">
        <v>586</v>
      </c>
      <c r="E50" s="2">
        <v>10</v>
      </c>
      <c r="G50" s="7">
        <v>11.472814649999998</v>
      </c>
      <c r="H50" s="7">
        <f t="shared" si="13"/>
        <v>12.620096114999999</v>
      </c>
      <c r="I50" s="7">
        <f t="shared" si="14"/>
        <v>11.472814649999998</v>
      </c>
      <c r="J50" s="7">
        <f t="shared" si="15"/>
        <v>12.620096114999999</v>
      </c>
      <c r="K50" s="226"/>
      <c r="L50" s="18">
        <f>IFERROR(VLOOKUP(B50,'Customer Details'!$A$7:$C$12,3,FALSE),"")</f>
        <v>0</v>
      </c>
    </row>
    <row r="51" spans="1:12" ht="12" customHeight="1" x14ac:dyDescent="0.2">
      <c r="A51" s="3">
        <v>9027179</v>
      </c>
      <c r="B51" s="2" t="s">
        <v>14</v>
      </c>
      <c r="C51" s="3">
        <v>9027179</v>
      </c>
      <c r="D51" s="3" t="s">
        <v>587</v>
      </c>
      <c r="E51" s="2">
        <v>10</v>
      </c>
      <c r="G51" s="7">
        <v>9.1782517199999987</v>
      </c>
      <c r="H51" s="7">
        <f t="shared" si="13"/>
        <v>10.096076891999999</v>
      </c>
      <c r="I51" s="7">
        <f t="shared" si="14"/>
        <v>9.1782517199999987</v>
      </c>
      <c r="J51" s="7">
        <f t="shared" si="15"/>
        <v>10.096076891999999</v>
      </c>
      <c r="K51" s="226"/>
      <c r="L51" s="18">
        <f>IFERROR(VLOOKUP(B51,'Customer Details'!$A$7:$C$12,3,FALSE),"")</f>
        <v>0</v>
      </c>
    </row>
    <row r="52" spans="1:12" s="84" customFormat="1" ht="15" customHeight="1" x14ac:dyDescent="0.2">
      <c r="A52" s="77" t="s">
        <v>588</v>
      </c>
      <c r="B52" s="78"/>
      <c r="C52" s="77" t="s">
        <v>588</v>
      </c>
      <c r="D52" s="79"/>
      <c r="E52" s="80"/>
      <c r="F52" s="80"/>
      <c r="G52" s="89"/>
      <c r="H52" s="89"/>
      <c r="I52" s="90"/>
      <c r="J52" s="89"/>
      <c r="K52" s="226"/>
      <c r="L52" s="91" t="str">
        <f>IFERROR(VLOOKUP(B52,'[3]Customer Details'!$A$7:$C$10,3,FALSE),"")</f>
        <v/>
      </c>
    </row>
    <row r="53" spans="1:12" s="25" customFormat="1" ht="11.45" customHeight="1" x14ac:dyDescent="0.2">
      <c r="A53" s="24">
        <v>1782922</v>
      </c>
      <c r="B53" s="23" t="s">
        <v>14</v>
      </c>
      <c r="C53" s="24">
        <v>1782922</v>
      </c>
      <c r="D53" s="26" t="s">
        <v>589</v>
      </c>
      <c r="E53" s="27">
        <v>10</v>
      </c>
      <c r="F53" s="27" t="s">
        <v>102</v>
      </c>
      <c r="G53" s="7">
        <v>65.92</v>
      </c>
      <c r="H53" s="28">
        <f>G53*1.1</f>
        <v>72.512000000000015</v>
      </c>
      <c r="I53" s="7">
        <f>IFERROR(G53*(1-L53),"")</f>
        <v>65.92</v>
      </c>
      <c r="J53" s="7">
        <f>IFERROR(I53*1.1,"")</f>
        <v>72.512000000000015</v>
      </c>
      <c r="K53" s="226"/>
      <c r="L53" s="18">
        <f>IFERROR(VLOOKUP(B53,'Customer Details'!$A$7:$C$12,3,FALSE),"")</f>
        <v>0</v>
      </c>
    </row>
    <row r="54" spans="1:12" s="25" customFormat="1" ht="11.45" customHeight="1" x14ac:dyDescent="0.2">
      <c r="A54" s="24">
        <v>1782921</v>
      </c>
      <c r="B54" s="23" t="s">
        <v>14</v>
      </c>
      <c r="C54" s="24">
        <v>1782921</v>
      </c>
      <c r="D54" s="26" t="s">
        <v>590</v>
      </c>
      <c r="E54" s="27">
        <v>500</v>
      </c>
      <c r="F54" s="27" t="s">
        <v>102</v>
      </c>
      <c r="G54" s="7">
        <v>3.4505000000000003</v>
      </c>
      <c r="H54" s="28">
        <f>G54*1.1</f>
        <v>3.7955500000000009</v>
      </c>
      <c r="I54" s="7">
        <f>IFERROR(G54*(1-L54),"")</f>
        <v>3.4505000000000003</v>
      </c>
      <c r="J54" s="7">
        <f>IFERROR(I54*1.1,"")</f>
        <v>3.7955500000000009</v>
      </c>
      <c r="K54" s="226"/>
      <c r="L54" s="18">
        <f>IFERROR(VLOOKUP(B54,'Customer Details'!$A$7:$C$12,3,FALSE),"")</f>
        <v>0</v>
      </c>
    </row>
    <row r="55" spans="1:12" s="25" customFormat="1" ht="11.45" customHeight="1" x14ac:dyDescent="0.2">
      <c r="A55" s="24">
        <v>9027591</v>
      </c>
      <c r="B55" s="23" t="s">
        <v>14</v>
      </c>
      <c r="C55" s="24">
        <v>9027591</v>
      </c>
      <c r="D55" s="26" t="s">
        <v>591</v>
      </c>
      <c r="E55" s="27">
        <v>250</v>
      </c>
      <c r="F55" s="27" t="s">
        <v>102</v>
      </c>
      <c r="G55" s="7">
        <v>4.2229999999999999</v>
      </c>
      <c r="H55" s="28">
        <f t="shared" ref="H55:H60" si="16">G55*1.1</f>
        <v>4.6453000000000007</v>
      </c>
      <c r="I55" s="7">
        <f t="shared" ref="I55:I60" si="17">IFERROR(G55*(1-L55),"")</f>
        <v>4.2229999999999999</v>
      </c>
      <c r="J55" s="7">
        <f t="shared" ref="J55:J60" si="18">IFERROR(I55*1.1,"")</f>
        <v>4.6453000000000007</v>
      </c>
      <c r="K55" s="226"/>
      <c r="L55" s="18">
        <f>IFERROR(VLOOKUP(B55,'Customer Details'!$A$7:$C$12,3,FALSE),"")</f>
        <v>0</v>
      </c>
    </row>
    <row r="56" spans="1:12" s="25" customFormat="1" ht="11.45" customHeight="1" x14ac:dyDescent="0.2">
      <c r="A56" s="24">
        <v>9027590</v>
      </c>
      <c r="B56" s="23" t="s">
        <v>14</v>
      </c>
      <c r="C56" s="24">
        <v>9027590</v>
      </c>
      <c r="D56" s="26" t="s">
        <v>592</v>
      </c>
      <c r="E56" s="27">
        <v>250</v>
      </c>
      <c r="F56" s="27" t="s">
        <v>102</v>
      </c>
      <c r="G56" s="7">
        <v>4.2229999999999999</v>
      </c>
      <c r="H56" s="28">
        <f t="shared" si="16"/>
        <v>4.6453000000000007</v>
      </c>
      <c r="I56" s="7">
        <f t="shared" si="17"/>
        <v>4.2229999999999999</v>
      </c>
      <c r="J56" s="7">
        <f t="shared" si="18"/>
        <v>4.6453000000000007</v>
      </c>
      <c r="K56" s="226"/>
      <c r="L56" s="18">
        <f>IFERROR(VLOOKUP(B56,'Customer Details'!$A$7:$C$12,3,FALSE),"")</f>
        <v>0</v>
      </c>
    </row>
    <row r="57" spans="1:12" s="25" customFormat="1" ht="11.45" customHeight="1" x14ac:dyDescent="0.2">
      <c r="A57" s="24">
        <v>9027594</v>
      </c>
      <c r="B57" s="23" t="s">
        <v>14</v>
      </c>
      <c r="C57" s="24">
        <v>9027594</v>
      </c>
      <c r="D57" s="26" t="s">
        <v>593</v>
      </c>
      <c r="E57" s="27">
        <v>250</v>
      </c>
      <c r="F57" s="27" t="s">
        <v>102</v>
      </c>
      <c r="G57" s="7">
        <v>4.2229999999999999</v>
      </c>
      <c r="H57" s="28">
        <f t="shared" si="16"/>
        <v>4.6453000000000007</v>
      </c>
      <c r="I57" s="7">
        <f t="shared" si="17"/>
        <v>4.2229999999999999</v>
      </c>
      <c r="J57" s="7">
        <f t="shared" si="18"/>
        <v>4.6453000000000007</v>
      </c>
      <c r="K57" s="226"/>
      <c r="L57" s="18">
        <f>IFERROR(VLOOKUP(B57,'Customer Details'!$A$7:$C$12,3,FALSE),"")</f>
        <v>0</v>
      </c>
    </row>
    <row r="58" spans="1:12" s="25" customFormat="1" ht="11.45" customHeight="1" x14ac:dyDescent="0.2">
      <c r="A58" s="24">
        <v>9027593</v>
      </c>
      <c r="B58" s="23" t="s">
        <v>14</v>
      </c>
      <c r="C58" s="24">
        <v>9027593</v>
      </c>
      <c r="D58" s="26" t="s">
        <v>594</v>
      </c>
      <c r="E58" s="27">
        <v>250</v>
      </c>
      <c r="F58" s="27" t="s">
        <v>102</v>
      </c>
      <c r="G58" s="7">
        <v>3.9139999999999997</v>
      </c>
      <c r="H58" s="28">
        <f t="shared" si="16"/>
        <v>4.3053999999999997</v>
      </c>
      <c r="I58" s="7">
        <f t="shared" si="17"/>
        <v>3.9139999999999997</v>
      </c>
      <c r="J58" s="7">
        <f t="shared" si="18"/>
        <v>4.3053999999999997</v>
      </c>
      <c r="K58" s="226"/>
      <c r="L58" s="18">
        <f>IFERROR(VLOOKUP(B58,'Customer Details'!$A$7:$C$12,3,FALSE),"")</f>
        <v>0</v>
      </c>
    </row>
    <row r="59" spans="1:12" s="25" customFormat="1" ht="11.45" customHeight="1" x14ac:dyDescent="0.2">
      <c r="A59" s="24">
        <v>9027592</v>
      </c>
      <c r="B59" s="23" t="s">
        <v>14</v>
      </c>
      <c r="C59" s="24">
        <v>9027592</v>
      </c>
      <c r="D59" s="26" t="s">
        <v>595</v>
      </c>
      <c r="E59" s="27">
        <v>250</v>
      </c>
      <c r="F59" s="27" t="s">
        <v>102</v>
      </c>
      <c r="G59" s="7">
        <v>4.2229999999999999</v>
      </c>
      <c r="H59" s="28">
        <f t="shared" si="16"/>
        <v>4.6453000000000007</v>
      </c>
      <c r="I59" s="7">
        <f t="shared" si="17"/>
        <v>4.2229999999999999</v>
      </c>
      <c r="J59" s="7">
        <f t="shared" si="18"/>
        <v>4.6453000000000007</v>
      </c>
      <c r="K59" s="226"/>
      <c r="L59" s="18">
        <f>IFERROR(VLOOKUP(B59,'Customer Details'!$A$7:$C$12,3,FALSE),"")</f>
        <v>0</v>
      </c>
    </row>
    <row r="60" spans="1:12" s="25" customFormat="1" ht="11.45" customHeight="1" x14ac:dyDescent="0.2">
      <c r="A60" s="24">
        <v>9027657</v>
      </c>
      <c r="B60" s="23" t="s">
        <v>14</v>
      </c>
      <c r="C60" s="24">
        <v>9027657</v>
      </c>
      <c r="D60" s="26" t="s">
        <v>596</v>
      </c>
      <c r="E60" s="27">
        <v>30</v>
      </c>
      <c r="F60" s="27" t="s">
        <v>102</v>
      </c>
      <c r="G60" s="7">
        <v>4.8410000000000002</v>
      </c>
      <c r="H60" s="28">
        <f t="shared" si="16"/>
        <v>5.3251000000000008</v>
      </c>
      <c r="I60" s="7">
        <f t="shared" si="17"/>
        <v>4.8410000000000002</v>
      </c>
      <c r="J60" s="7">
        <f t="shared" si="18"/>
        <v>5.3251000000000008</v>
      </c>
      <c r="K60" s="226"/>
      <c r="L60" s="18">
        <f>IFERROR(VLOOKUP(B60,'Customer Details'!$A$7:$C$12,3,FALSE),"")</f>
        <v>0</v>
      </c>
    </row>
    <row r="61" spans="1:12" s="84" customFormat="1" ht="13.5" customHeight="1" x14ac:dyDescent="0.2">
      <c r="A61" s="77" t="s">
        <v>597</v>
      </c>
      <c r="B61" s="78"/>
      <c r="C61" s="77" t="s">
        <v>597</v>
      </c>
      <c r="D61" s="79"/>
      <c r="E61" s="80"/>
      <c r="F61" s="80"/>
      <c r="G61" s="89"/>
      <c r="H61" s="89"/>
      <c r="I61" s="89"/>
      <c r="J61" s="89"/>
      <c r="K61" s="226"/>
    </row>
    <row r="62" spans="1:12" s="70" customFormat="1" ht="12" customHeight="1" x14ac:dyDescent="0.2">
      <c r="A62" s="3">
        <v>9026941</v>
      </c>
      <c r="B62" s="23" t="s">
        <v>14</v>
      </c>
      <c r="C62" s="3">
        <v>9026941</v>
      </c>
      <c r="D62" s="3" t="s">
        <v>598</v>
      </c>
      <c r="E62" s="27">
        <v>500</v>
      </c>
      <c r="F62" s="27"/>
      <c r="G62" s="7">
        <v>2.5240192229999998</v>
      </c>
      <c r="H62" s="28">
        <f t="shared" ref="H62:H77" si="19">G62*1.1</f>
        <v>2.7764211453000001</v>
      </c>
      <c r="I62" s="7">
        <f t="shared" ref="I62:I77" si="20">IFERROR(G62*(1-L62),"")</f>
        <v>2.5240192229999998</v>
      </c>
      <c r="J62" s="7">
        <f t="shared" ref="J62:J77" si="21">IFERROR(I62*1.1,"")</f>
        <v>2.7764211453000001</v>
      </c>
      <c r="K62" s="226"/>
      <c r="L62" s="18">
        <f>IFERROR(VLOOKUP(B62,'Customer Details'!$A$7:$C$12,3,FALSE),"")</f>
        <v>0</v>
      </c>
    </row>
    <row r="63" spans="1:12" s="70" customFormat="1" ht="12" customHeight="1" x14ac:dyDescent="0.2">
      <c r="A63" s="3">
        <v>9026932</v>
      </c>
      <c r="B63" s="23" t="s">
        <v>14</v>
      </c>
      <c r="C63" s="3">
        <v>9026932</v>
      </c>
      <c r="D63" s="3" t="s">
        <v>599</v>
      </c>
      <c r="E63" s="27">
        <v>500</v>
      </c>
      <c r="F63" s="27"/>
      <c r="G63" s="7">
        <v>2.8682036624999996</v>
      </c>
      <c r="H63" s="28">
        <f t="shared" si="19"/>
        <v>3.1550240287499998</v>
      </c>
      <c r="I63" s="7">
        <f t="shared" si="20"/>
        <v>2.8682036624999996</v>
      </c>
      <c r="J63" s="7">
        <f t="shared" si="21"/>
        <v>3.1550240287499998</v>
      </c>
      <c r="K63" s="226"/>
      <c r="L63" s="18">
        <f>IFERROR(VLOOKUP(B63,'Customer Details'!$A$7:$C$12,3,FALSE),"")</f>
        <v>0</v>
      </c>
    </row>
    <row r="64" spans="1:12" s="70" customFormat="1" ht="12" customHeight="1" x14ac:dyDescent="0.2">
      <c r="A64" s="3">
        <v>9026938</v>
      </c>
      <c r="B64" s="23" t="s">
        <v>14</v>
      </c>
      <c r="C64" s="3">
        <v>9026938</v>
      </c>
      <c r="D64" s="3" t="s">
        <v>600</v>
      </c>
      <c r="E64" s="27">
        <v>500</v>
      </c>
      <c r="F64" s="27"/>
      <c r="G64" s="7">
        <v>3.3844803217500004</v>
      </c>
      <c r="H64" s="28">
        <f t="shared" si="19"/>
        <v>3.7229283539250009</v>
      </c>
      <c r="I64" s="7">
        <f t="shared" si="20"/>
        <v>3.3844803217500004</v>
      </c>
      <c r="J64" s="7">
        <f t="shared" si="21"/>
        <v>3.7229283539250009</v>
      </c>
      <c r="K64" s="226"/>
      <c r="L64" s="18">
        <f>IFERROR(VLOOKUP(B64,'Customer Details'!$A$7:$C$12,3,FALSE),"")</f>
        <v>0</v>
      </c>
    </row>
    <row r="65" spans="1:12" s="70" customFormat="1" ht="12" customHeight="1" x14ac:dyDescent="0.2">
      <c r="A65" s="3">
        <v>9026939</v>
      </c>
      <c r="B65" s="23" t="s">
        <v>14</v>
      </c>
      <c r="C65" s="3">
        <v>9026939</v>
      </c>
      <c r="D65" s="3" t="s">
        <v>601</v>
      </c>
      <c r="E65" s="27">
        <v>500</v>
      </c>
      <c r="F65" s="27"/>
      <c r="G65" s="7">
        <v>3.1550240287499998</v>
      </c>
      <c r="H65" s="28">
        <f t="shared" si="19"/>
        <v>3.4705264316250002</v>
      </c>
      <c r="I65" s="7">
        <f t="shared" si="20"/>
        <v>3.1550240287499998</v>
      </c>
      <c r="J65" s="7">
        <f t="shared" si="21"/>
        <v>3.4705264316250002</v>
      </c>
      <c r="K65" s="226"/>
      <c r="L65" s="18">
        <f>IFERROR(VLOOKUP(B65,'Customer Details'!$A$7:$C$12,3,FALSE),"")</f>
        <v>0</v>
      </c>
    </row>
    <row r="66" spans="1:12" s="70" customFormat="1" ht="12" customHeight="1" x14ac:dyDescent="0.2">
      <c r="A66" s="3">
        <v>9028569</v>
      </c>
      <c r="B66" s="23" t="s">
        <v>14</v>
      </c>
      <c r="C66" s="3">
        <v>9028569</v>
      </c>
      <c r="D66" s="3" t="s">
        <v>602</v>
      </c>
      <c r="E66" s="27">
        <v>500</v>
      </c>
      <c r="F66" s="27"/>
      <c r="G66" s="7">
        <v>3.4607999999999999</v>
      </c>
      <c r="H66" s="28">
        <f t="shared" si="19"/>
        <v>3.80688</v>
      </c>
      <c r="I66" s="7">
        <f t="shared" si="20"/>
        <v>3.4607999999999999</v>
      </c>
      <c r="J66" s="7">
        <f t="shared" si="21"/>
        <v>3.80688</v>
      </c>
      <c r="K66" s="226"/>
      <c r="L66" s="18">
        <f>IFERROR(VLOOKUP(B66,'Customer Details'!$A$7:$C$12,3,FALSE),"")</f>
        <v>0</v>
      </c>
    </row>
    <row r="67" spans="1:12" s="70" customFormat="1" ht="12" customHeight="1" x14ac:dyDescent="0.2">
      <c r="A67" s="3">
        <v>9026927</v>
      </c>
      <c r="B67" s="23" t="s">
        <v>14</v>
      </c>
      <c r="C67" s="3">
        <v>9026927</v>
      </c>
      <c r="D67" s="3" t="s">
        <v>603</v>
      </c>
      <c r="E67" s="27">
        <v>10</v>
      </c>
      <c r="F67" s="27"/>
      <c r="G67" s="7">
        <v>25.068100010249999</v>
      </c>
      <c r="H67" s="28">
        <f t="shared" si="19"/>
        <v>27.574910011275001</v>
      </c>
      <c r="I67" s="7">
        <f t="shared" si="20"/>
        <v>25.068100010249999</v>
      </c>
      <c r="J67" s="7">
        <f t="shared" si="21"/>
        <v>27.574910011275001</v>
      </c>
      <c r="K67" s="226"/>
      <c r="L67" s="18">
        <f>IFERROR(VLOOKUP(B67,'Customer Details'!$A$7:$C$12,3,FALSE),"")</f>
        <v>0</v>
      </c>
    </row>
    <row r="68" spans="1:12" s="70" customFormat="1" ht="12" customHeight="1" x14ac:dyDescent="0.2">
      <c r="A68" s="3">
        <v>9026933</v>
      </c>
      <c r="B68" s="23" t="s">
        <v>14</v>
      </c>
      <c r="C68" s="3">
        <v>9026933</v>
      </c>
      <c r="D68" s="3" t="s">
        <v>604</v>
      </c>
      <c r="E68" s="27">
        <v>10</v>
      </c>
      <c r="F68" s="27"/>
      <c r="G68" s="7">
        <v>32.98434211875</v>
      </c>
      <c r="H68" s="28">
        <f t="shared" si="19"/>
        <v>36.282776330625005</v>
      </c>
      <c r="I68" s="7">
        <f t="shared" si="20"/>
        <v>32.98434211875</v>
      </c>
      <c r="J68" s="7">
        <f t="shared" si="21"/>
        <v>36.282776330625005</v>
      </c>
      <c r="K68" s="226"/>
      <c r="L68" s="18">
        <f>IFERROR(VLOOKUP(B68,'Customer Details'!$A$7:$C$12,3,FALSE),"")</f>
        <v>0</v>
      </c>
    </row>
    <row r="69" spans="1:12" s="70" customFormat="1" ht="12" customHeight="1" x14ac:dyDescent="0.2">
      <c r="A69" s="3">
        <v>9026931</v>
      </c>
      <c r="B69" s="23" t="s">
        <v>14</v>
      </c>
      <c r="C69" s="3">
        <v>9026931</v>
      </c>
      <c r="D69" s="3" t="s">
        <v>605</v>
      </c>
      <c r="E69" s="27">
        <v>10</v>
      </c>
      <c r="F69" s="27"/>
      <c r="G69" s="7">
        <v>6.5968684237499993</v>
      </c>
      <c r="H69" s="28">
        <f t="shared" si="19"/>
        <v>7.2565552661249999</v>
      </c>
      <c r="I69" s="7">
        <f t="shared" si="20"/>
        <v>6.5968684237499993</v>
      </c>
      <c r="J69" s="7">
        <f t="shared" si="21"/>
        <v>7.2565552661249999</v>
      </c>
      <c r="K69" s="226"/>
      <c r="L69" s="18">
        <f>IFERROR(VLOOKUP(B69,'Customer Details'!$A$7:$C$12,3,FALSE),"")</f>
        <v>0</v>
      </c>
    </row>
    <row r="70" spans="1:12" s="25" customFormat="1" ht="12" customHeight="1" x14ac:dyDescent="0.2">
      <c r="A70" s="3">
        <v>9026928</v>
      </c>
      <c r="B70" s="23" t="s">
        <v>14</v>
      </c>
      <c r="C70" s="3">
        <v>9026928</v>
      </c>
      <c r="D70" s="3" t="s">
        <v>606</v>
      </c>
      <c r="E70" s="27">
        <v>20</v>
      </c>
      <c r="F70" s="27"/>
      <c r="G70" s="7">
        <v>2.638747369499999</v>
      </c>
      <c r="H70" s="28">
        <f t="shared" si="19"/>
        <v>2.9026221064499991</v>
      </c>
      <c r="I70" s="7">
        <f t="shared" si="20"/>
        <v>2.638747369499999</v>
      </c>
      <c r="J70" s="7">
        <f t="shared" si="21"/>
        <v>2.9026221064499991</v>
      </c>
      <c r="K70" s="226"/>
      <c r="L70" s="18">
        <f>IFERROR(VLOOKUP(B70,'Customer Details'!$A$7:$C$12,3,FALSE),"")</f>
        <v>0</v>
      </c>
    </row>
    <row r="71" spans="1:12" s="25" customFormat="1" ht="12" customHeight="1" x14ac:dyDescent="0.2">
      <c r="A71" s="3">
        <v>9026929</v>
      </c>
      <c r="B71" s="23" t="s">
        <v>14</v>
      </c>
      <c r="C71" s="3">
        <v>9026929</v>
      </c>
      <c r="D71" s="3" t="s">
        <v>607</v>
      </c>
      <c r="E71" s="27">
        <v>10</v>
      </c>
      <c r="F71" s="27"/>
      <c r="G71" s="7">
        <v>4.0154851274999999</v>
      </c>
      <c r="H71" s="28">
        <f t="shared" si="19"/>
        <v>4.4170336402500006</v>
      </c>
      <c r="I71" s="7">
        <f t="shared" si="20"/>
        <v>4.0154851274999999</v>
      </c>
      <c r="J71" s="7">
        <f t="shared" si="21"/>
        <v>4.4170336402500006</v>
      </c>
      <c r="K71" s="226"/>
      <c r="L71" s="18">
        <f>IFERROR(VLOOKUP(B71,'Customer Details'!$A$7:$C$12,3,FALSE),"")</f>
        <v>0</v>
      </c>
    </row>
    <row r="72" spans="1:12" s="25" customFormat="1" ht="12" customHeight="1" x14ac:dyDescent="0.2">
      <c r="A72" s="3">
        <v>9028544</v>
      </c>
      <c r="B72" s="23" t="s">
        <v>14</v>
      </c>
      <c r="C72" s="3">
        <v>9028544</v>
      </c>
      <c r="D72" s="3" t="s">
        <v>608</v>
      </c>
      <c r="E72" s="27">
        <v>100</v>
      </c>
      <c r="F72" s="27"/>
      <c r="G72" s="7">
        <v>6.0770000000000008</v>
      </c>
      <c r="H72" s="28">
        <f t="shared" si="19"/>
        <v>6.6847000000000012</v>
      </c>
      <c r="I72" s="7">
        <f t="shared" si="20"/>
        <v>6.0770000000000008</v>
      </c>
      <c r="J72" s="7">
        <f t="shared" si="21"/>
        <v>6.6847000000000012</v>
      </c>
      <c r="K72" s="226"/>
      <c r="L72" s="18">
        <f>IFERROR(VLOOKUP(B72,'Customer Details'!$A$7:$C$12,3,FALSE),"")</f>
        <v>0</v>
      </c>
    </row>
    <row r="73" spans="1:12" s="25" customFormat="1" ht="12" customHeight="1" x14ac:dyDescent="0.2">
      <c r="A73" s="3">
        <v>9026930</v>
      </c>
      <c r="B73" s="23" t="s">
        <v>14</v>
      </c>
      <c r="C73" s="3">
        <v>9026930</v>
      </c>
      <c r="D73" s="3" t="s">
        <v>609</v>
      </c>
      <c r="E73" s="27">
        <v>50</v>
      </c>
      <c r="F73" s="27"/>
      <c r="G73" s="7">
        <v>14.513110532249998</v>
      </c>
      <c r="H73" s="28">
        <f t="shared" si="19"/>
        <v>15.964421585475</v>
      </c>
      <c r="I73" s="7">
        <f t="shared" si="20"/>
        <v>14.513110532249998</v>
      </c>
      <c r="J73" s="7">
        <f t="shared" si="21"/>
        <v>15.964421585475</v>
      </c>
      <c r="K73" s="226"/>
      <c r="L73" s="18">
        <f>IFERROR(VLOOKUP(B73,'Customer Details'!$A$7:$C$12,3,FALSE),"")</f>
        <v>0</v>
      </c>
    </row>
    <row r="74" spans="1:12" s="25" customFormat="1" ht="12" customHeight="1" x14ac:dyDescent="0.2">
      <c r="A74" s="3">
        <v>9026935</v>
      </c>
      <c r="B74" s="23" t="s">
        <v>14</v>
      </c>
      <c r="C74" s="3">
        <v>9026935</v>
      </c>
      <c r="D74" s="3" t="s">
        <v>610</v>
      </c>
      <c r="E74" s="27">
        <v>10</v>
      </c>
      <c r="F74" s="27"/>
      <c r="G74" s="7">
        <v>37.860288345000001</v>
      </c>
      <c r="H74" s="28">
        <f t="shared" si="19"/>
        <v>41.646317179500002</v>
      </c>
      <c r="I74" s="7">
        <f t="shared" si="20"/>
        <v>37.860288345000001</v>
      </c>
      <c r="J74" s="7">
        <f t="shared" si="21"/>
        <v>41.646317179500002</v>
      </c>
      <c r="K74" s="226"/>
      <c r="L74" s="18">
        <f>IFERROR(VLOOKUP(B74,'Customer Details'!$A$7:$C$12,3,FALSE),"")</f>
        <v>0</v>
      </c>
    </row>
    <row r="75" spans="1:12" s="25" customFormat="1" ht="12" customHeight="1" x14ac:dyDescent="0.2">
      <c r="A75" s="3">
        <v>9026936</v>
      </c>
      <c r="B75" s="23" t="s">
        <v>14</v>
      </c>
      <c r="C75" s="3">
        <v>9026936</v>
      </c>
      <c r="D75" s="3" t="s">
        <v>611</v>
      </c>
      <c r="E75" s="27">
        <v>10</v>
      </c>
      <c r="F75" s="27"/>
      <c r="G75" s="7">
        <v>14.513110532249998</v>
      </c>
      <c r="H75" s="28">
        <f t="shared" si="19"/>
        <v>15.964421585475</v>
      </c>
      <c r="I75" s="7">
        <f t="shared" si="20"/>
        <v>14.513110532249998</v>
      </c>
      <c r="J75" s="7">
        <f t="shared" si="21"/>
        <v>15.964421585475</v>
      </c>
      <c r="K75" s="226"/>
      <c r="L75" s="18">
        <f>IFERROR(VLOOKUP(B75,'Customer Details'!$A$7:$C$12,3,FALSE),"")</f>
        <v>0</v>
      </c>
    </row>
    <row r="76" spans="1:12" s="25" customFormat="1" ht="12" customHeight="1" x14ac:dyDescent="0.2">
      <c r="A76" s="3">
        <v>9026937</v>
      </c>
      <c r="B76" s="23" t="s">
        <v>14</v>
      </c>
      <c r="C76" s="3">
        <v>9026937</v>
      </c>
      <c r="D76" s="3" t="s">
        <v>612</v>
      </c>
      <c r="E76" s="27">
        <v>10</v>
      </c>
      <c r="F76" s="27"/>
      <c r="G76" s="7">
        <v>45.432346013999997</v>
      </c>
      <c r="H76" s="28">
        <f t="shared" si="19"/>
        <v>49.975580615399998</v>
      </c>
      <c r="I76" s="7">
        <f t="shared" si="20"/>
        <v>45.432346013999997</v>
      </c>
      <c r="J76" s="7">
        <f t="shared" si="21"/>
        <v>49.975580615399998</v>
      </c>
      <c r="K76" s="226"/>
      <c r="L76" s="18">
        <f>IFERROR(VLOOKUP(B76,'Customer Details'!$A$7:$C$12,3,FALSE),"")</f>
        <v>0</v>
      </c>
    </row>
    <row r="77" spans="1:12" s="25" customFormat="1" ht="12" customHeight="1" x14ac:dyDescent="0.2">
      <c r="A77" s="3">
        <v>9026940</v>
      </c>
      <c r="B77" s="23" t="s">
        <v>14</v>
      </c>
      <c r="C77" s="3">
        <v>9026940</v>
      </c>
      <c r="D77" s="3" t="s">
        <v>613</v>
      </c>
      <c r="E77" s="27">
        <v>20</v>
      </c>
      <c r="F77" s="27"/>
      <c r="G77" s="7">
        <v>2.638747369499999</v>
      </c>
      <c r="H77" s="28">
        <f t="shared" si="19"/>
        <v>2.9026221064499991</v>
      </c>
      <c r="I77" s="7">
        <f t="shared" si="20"/>
        <v>2.638747369499999</v>
      </c>
      <c r="J77" s="7">
        <f t="shared" si="21"/>
        <v>2.9026221064499991</v>
      </c>
      <c r="K77" s="226"/>
      <c r="L77" s="18">
        <f>IFERROR(VLOOKUP(B77,'Customer Details'!$A$7:$C$12,3,FALSE),"")</f>
        <v>0</v>
      </c>
    </row>
    <row r="78" spans="1:12" s="84" customFormat="1" ht="15" customHeight="1" x14ac:dyDescent="0.2">
      <c r="A78" s="77" t="s">
        <v>614</v>
      </c>
      <c r="B78" s="78"/>
      <c r="C78" s="77" t="s">
        <v>614</v>
      </c>
      <c r="D78" s="79"/>
      <c r="E78" s="80"/>
      <c r="F78" s="80"/>
      <c r="G78" s="89"/>
      <c r="H78" s="89"/>
      <c r="I78" s="90"/>
      <c r="J78" s="89"/>
      <c r="K78" s="226"/>
      <c r="L78" s="91" t="str">
        <f>IFERROR(VLOOKUP(B78,'[3]Customer Details'!$A$7:$C$10,3,FALSE),"")</f>
        <v/>
      </c>
    </row>
    <row r="79" spans="1:12" ht="12" customHeight="1" x14ac:dyDescent="0.2">
      <c r="A79" s="3">
        <v>1780906</v>
      </c>
      <c r="B79" s="2" t="s">
        <v>14</v>
      </c>
      <c r="C79" s="3">
        <v>1780906</v>
      </c>
      <c r="D79" s="3" t="s">
        <v>615</v>
      </c>
      <c r="E79" s="2">
        <v>100</v>
      </c>
      <c r="G79" s="7">
        <v>3.5382160380599998</v>
      </c>
      <c r="H79" s="7">
        <f>G79*1.1</f>
        <v>3.8920376418660001</v>
      </c>
      <c r="I79" s="7">
        <f>IFERROR(G79*(1-L79),"")</f>
        <v>3.5382160380599998</v>
      </c>
      <c r="J79" s="7">
        <f>IFERROR(I79*1.1,"")</f>
        <v>3.8920376418660001</v>
      </c>
      <c r="K79" s="226"/>
      <c r="L79" s="18">
        <f>IFERROR(VLOOKUP(B79,'Customer Details'!$A$7:$C$12,3,FALSE),"")</f>
        <v>0</v>
      </c>
    </row>
    <row r="80" spans="1:12" ht="12" customHeight="1" x14ac:dyDescent="0.2">
      <c r="A80" s="3">
        <v>1780907</v>
      </c>
      <c r="B80" s="2" t="s">
        <v>14</v>
      </c>
      <c r="C80" s="3">
        <v>1780907</v>
      </c>
      <c r="D80" s="3" t="s">
        <v>616</v>
      </c>
      <c r="E80" s="2">
        <v>100</v>
      </c>
      <c r="G80" s="7">
        <v>5.8970267301000003</v>
      </c>
      <c r="H80" s="7">
        <f>G80*1.1</f>
        <v>6.4867294031100009</v>
      </c>
      <c r="I80" s="7">
        <f>IFERROR(G80*(1-L80),"")</f>
        <v>5.8970267301000003</v>
      </c>
      <c r="J80" s="7">
        <f>IFERROR(I80*1.1,"")</f>
        <v>6.4867294031100009</v>
      </c>
      <c r="K80" s="226"/>
      <c r="L80" s="18">
        <f>IFERROR(VLOOKUP(B80,'Customer Details'!$A$7:$C$12,3,FALSE),"")</f>
        <v>0</v>
      </c>
    </row>
    <row r="81" spans="1:13" ht="12" customHeight="1" x14ac:dyDescent="0.2">
      <c r="A81" s="3">
        <v>1780909</v>
      </c>
      <c r="B81" s="2" t="s">
        <v>14</v>
      </c>
      <c r="C81" s="3">
        <v>1780909</v>
      </c>
      <c r="D81" s="3" t="s">
        <v>617</v>
      </c>
      <c r="E81" s="2">
        <v>50</v>
      </c>
      <c r="G81" s="7">
        <v>12.973458806219998</v>
      </c>
      <c r="H81" s="7">
        <f>G81*1.1</f>
        <v>14.270804686841998</v>
      </c>
      <c r="I81" s="7">
        <f>IFERROR(G81*(1-L81),"")</f>
        <v>12.973458806219998</v>
      </c>
      <c r="J81" s="7">
        <f>IFERROR(I81*1.1,"")</f>
        <v>14.270804686841998</v>
      </c>
      <c r="K81" s="226"/>
      <c r="L81" s="18">
        <f>IFERROR(VLOOKUP(B81,'Customer Details'!$A$7:$C$12,3,FALSE),"")</f>
        <v>0</v>
      </c>
    </row>
    <row r="82" spans="1:13" ht="12" customHeight="1" x14ac:dyDescent="0.2">
      <c r="A82" s="3">
        <v>1780910</v>
      </c>
      <c r="B82" s="2" t="s">
        <v>14</v>
      </c>
      <c r="C82" s="3">
        <v>1780910</v>
      </c>
      <c r="D82" s="3" t="s">
        <v>618</v>
      </c>
      <c r="E82" s="2">
        <v>50</v>
      </c>
      <c r="G82" s="7">
        <v>16.511674844279998</v>
      </c>
      <c r="H82" s="7">
        <f>G82*1.1</f>
        <v>18.162842328707999</v>
      </c>
      <c r="I82" s="7">
        <f>IFERROR(G82*(1-L82),"")</f>
        <v>16.511674844279998</v>
      </c>
      <c r="J82" s="7">
        <f>IFERROR(I82*1.1,"")</f>
        <v>18.162842328707999</v>
      </c>
      <c r="K82" s="226"/>
      <c r="L82" s="18">
        <f>IFERROR(VLOOKUP(B82,'Customer Details'!$A$7:$C$12,3,FALSE),"")</f>
        <v>0</v>
      </c>
    </row>
    <row r="83" spans="1:13" ht="12" customHeight="1" x14ac:dyDescent="0.2">
      <c r="A83" s="3">
        <v>1782789</v>
      </c>
      <c r="B83" s="2" t="s">
        <v>14</v>
      </c>
      <c r="C83" s="3">
        <v>1782789</v>
      </c>
      <c r="D83" s="3" t="s">
        <v>619</v>
      </c>
      <c r="E83" s="2">
        <v>100</v>
      </c>
      <c r="G83" s="7">
        <v>1.1794053460199998</v>
      </c>
      <c r="H83" s="7">
        <f>G83*1.1</f>
        <v>1.297345880622</v>
      </c>
      <c r="I83" s="7">
        <f>IFERROR(G83*(1-L83),"")</f>
        <v>1.1794053460199998</v>
      </c>
      <c r="J83" s="7">
        <f>IFERROR(I83*1.1,"")</f>
        <v>1.297345880622</v>
      </c>
      <c r="K83" s="226"/>
      <c r="L83" s="18">
        <f>IFERROR(VLOOKUP(B83,'Customer Details'!$A$7:$C$12,3,FALSE),"")</f>
        <v>0</v>
      </c>
    </row>
    <row r="84" spans="1:13" s="84" customFormat="1" ht="12.6" customHeight="1" x14ac:dyDescent="0.2">
      <c r="A84" s="77" t="s">
        <v>620</v>
      </c>
      <c r="B84" s="78"/>
      <c r="C84" s="77" t="s">
        <v>620</v>
      </c>
      <c r="D84" s="79"/>
      <c r="E84" s="80"/>
      <c r="F84" s="80"/>
      <c r="G84" s="81"/>
      <c r="H84" s="81"/>
      <c r="I84" s="82"/>
      <c r="J84" s="81"/>
      <c r="K84" s="226"/>
      <c r="L84" s="83"/>
    </row>
    <row r="85" spans="1:13" ht="12" customHeight="1" x14ac:dyDescent="0.2">
      <c r="A85" s="3">
        <v>1780908</v>
      </c>
      <c r="B85" s="2" t="s">
        <v>14</v>
      </c>
      <c r="C85" s="3">
        <v>1780908</v>
      </c>
      <c r="D85" s="3" t="s">
        <v>621</v>
      </c>
      <c r="E85" s="2">
        <v>10</v>
      </c>
      <c r="G85" s="7">
        <v>29.485133650499996</v>
      </c>
      <c r="H85" s="7">
        <f t="shared" ref="H85:H90" si="22">G85*1.1</f>
        <v>32.433647015550001</v>
      </c>
      <c r="I85" s="7">
        <f t="shared" ref="I85:I88" si="23">IFERROR(G85*(1-L85),"")</f>
        <v>29.485133650499996</v>
      </c>
      <c r="J85" s="7">
        <f t="shared" ref="J85:J93" si="24">IFERROR(I85*1.1,"")</f>
        <v>32.433647015550001</v>
      </c>
      <c r="K85" s="226"/>
      <c r="L85" s="18">
        <f>IFERROR(VLOOKUP(B85,'Customer Details'!$A$7:$C$12,3,FALSE),"")</f>
        <v>0</v>
      </c>
    </row>
    <row r="86" spans="1:13" ht="12" customHeight="1" x14ac:dyDescent="0.2">
      <c r="A86" s="3">
        <v>1780898</v>
      </c>
      <c r="B86" s="2" t="s">
        <v>14</v>
      </c>
      <c r="C86" s="3">
        <v>1780898</v>
      </c>
      <c r="D86" s="3" t="s">
        <v>622</v>
      </c>
      <c r="E86" s="2">
        <v>10</v>
      </c>
      <c r="G86" s="7">
        <v>5.8970267301000003</v>
      </c>
      <c r="H86" s="7">
        <f t="shared" si="22"/>
        <v>6.4867294031100009</v>
      </c>
      <c r="I86" s="7">
        <f t="shared" si="23"/>
        <v>5.8970267301000003</v>
      </c>
      <c r="J86" s="7">
        <f t="shared" si="24"/>
        <v>6.4867294031100009</v>
      </c>
      <c r="K86" s="226"/>
      <c r="L86" s="18">
        <f>IFERROR(VLOOKUP(B86,'Customer Details'!$A$7:$C$12,3,FALSE),"")</f>
        <v>0</v>
      </c>
    </row>
    <row r="87" spans="1:13" ht="12" customHeight="1" x14ac:dyDescent="0.2">
      <c r="A87" s="3">
        <v>1780954</v>
      </c>
      <c r="B87" s="2" t="s">
        <v>14</v>
      </c>
      <c r="C87" s="3">
        <v>1780954</v>
      </c>
      <c r="D87" s="3" t="s">
        <v>623</v>
      </c>
      <c r="E87" s="2">
        <v>10</v>
      </c>
      <c r="G87" s="7">
        <v>3.5382160380599998</v>
      </c>
      <c r="H87" s="7">
        <f t="shared" si="22"/>
        <v>3.8920376418660001</v>
      </c>
      <c r="I87" s="7">
        <f t="shared" si="23"/>
        <v>3.5382160380599998</v>
      </c>
      <c r="J87" s="7">
        <f t="shared" si="24"/>
        <v>3.8920376418660001</v>
      </c>
      <c r="K87" s="226"/>
      <c r="L87" s="18">
        <f>IFERROR(VLOOKUP(B87,'Customer Details'!$A$7:$C$12,3,FALSE),"")</f>
        <v>0</v>
      </c>
    </row>
    <row r="88" spans="1:13" s="1" customFormat="1" ht="12" customHeight="1" x14ac:dyDescent="0.2">
      <c r="A88" s="3">
        <v>9015443</v>
      </c>
      <c r="B88" s="13" t="s">
        <v>14</v>
      </c>
      <c r="C88" s="3">
        <v>9015443</v>
      </c>
      <c r="D88" s="3" t="s">
        <v>624</v>
      </c>
      <c r="E88" s="2">
        <v>1</v>
      </c>
      <c r="F88" s="2"/>
      <c r="G88" s="7">
        <v>21.229296228359999</v>
      </c>
      <c r="H88" s="7">
        <f t="shared" si="22"/>
        <v>23.352225851196</v>
      </c>
      <c r="I88" s="7">
        <f t="shared" si="23"/>
        <v>21.229296228359999</v>
      </c>
      <c r="J88" s="7">
        <f t="shared" si="24"/>
        <v>23.352225851196</v>
      </c>
      <c r="K88" s="226"/>
      <c r="L88" s="18">
        <f>IFERROR(VLOOKUP(B88,'Customer Details'!$A$7:$C$12,3,FALSE),"")</f>
        <v>0</v>
      </c>
    </row>
    <row r="89" spans="1:13" ht="12" customHeight="1" x14ac:dyDescent="0.2">
      <c r="A89" s="3">
        <v>9014599</v>
      </c>
      <c r="B89" s="2" t="s">
        <v>16</v>
      </c>
      <c r="C89" s="3">
        <v>9014599</v>
      </c>
      <c r="D89" s="3" t="s">
        <v>625</v>
      </c>
      <c r="E89" s="2">
        <v>1</v>
      </c>
      <c r="G89" s="7">
        <v>31.843944342539995</v>
      </c>
      <c r="H89" s="7">
        <f t="shared" si="22"/>
        <v>35.028338776793994</v>
      </c>
      <c r="I89" s="58">
        <f>IFERROR(G89*(1-R89),"")</f>
        <v>31.843944342539995</v>
      </c>
      <c r="J89" s="7">
        <f t="shared" ref="J89:J90" si="25">IFERROR(I89*1.1,"")</f>
        <v>35.028338776793994</v>
      </c>
      <c r="K89" s="226"/>
      <c r="L89" s="18" t="str">
        <f>IFERROR(VLOOKUP(B89,'Customer Details'!$A$7:$C$12,3,FALSE),"")</f>
        <v/>
      </c>
    </row>
    <row r="90" spans="1:13" ht="12" customHeight="1" x14ac:dyDescent="0.2">
      <c r="A90" s="3">
        <v>9028483</v>
      </c>
      <c r="B90" s="2" t="s">
        <v>10</v>
      </c>
      <c r="C90" s="3">
        <v>9028483</v>
      </c>
      <c r="D90" s="4" t="s">
        <v>721</v>
      </c>
      <c r="E90" s="2">
        <v>1</v>
      </c>
      <c r="G90" s="7">
        <v>49.851999999999997</v>
      </c>
      <c r="H90" s="22">
        <f t="shared" si="22"/>
        <v>54.837200000000003</v>
      </c>
      <c r="I90" s="22">
        <f t="shared" ref="I90" si="26">IFERROR(G90*(1-L90),"")</f>
        <v>49.851999999999997</v>
      </c>
      <c r="J90" s="22">
        <f t="shared" si="25"/>
        <v>54.837200000000003</v>
      </c>
      <c r="K90" s="226"/>
      <c r="L90" s="18">
        <f>IFERROR(VLOOKUP(B90,'Customer Details'!$A$7:$C$12,3,FALSE),"")</f>
        <v>0</v>
      </c>
      <c r="M90" s="18"/>
    </row>
    <row r="91" spans="1:13" s="84" customFormat="1" ht="15" customHeight="1" x14ac:dyDescent="0.2">
      <c r="A91" s="77" t="s">
        <v>626</v>
      </c>
      <c r="B91" s="78"/>
      <c r="C91" s="77" t="s">
        <v>626</v>
      </c>
      <c r="D91" s="79"/>
      <c r="E91" s="80"/>
      <c r="F91" s="80"/>
      <c r="G91" s="81"/>
      <c r="H91" s="81"/>
      <c r="I91" s="82"/>
      <c r="J91" s="81"/>
      <c r="K91" s="226"/>
      <c r="L91" s="83"/>
    </row>
    <row r="92" spans="1:13" ht="12" customHeight="1" x14ac:dyDescent="0.2">
      <c r="A92" s="3">
        <v>9000043</v>
      </c>
      <c r="B92" s="2" t="s">
        <v>14</v>
      </c>
      <c r="C92" s="3">
        <v>9000043</v>
      </c>
      <c r="D92" s="3" t="s">
        <v>716</v>
      </c>
      <c r="E92" s="2">
        <v>1</v>
      </c>
      <c r="G92" s="7">
        <v>141.11000000000001</v>
      </c>
      <c r="H92" s="7">
        <f>G92*1.1</f>
        <v>155.22100000000003</v>
      </c>
      <c r="I92" s="7">
        <f>IFERROR(G92*(1-L92),"")</f>
        <v>141.11000000000001</v>
      </c>
      <c r="J92" s="7">
        <f t="shared" ref="J92" si="27">IFERROR(I92*1.1,"")</f>
        <v>155.22100000000003</v>
      </c>
      <c r="K92" s="226"/>
      <c r="L92" s="18">
        <f>IFERROR(VLOOKUP(B92,'Customer Details'!$A$7:$C$12,3,FALSE),"")</f>
        <v>0</v>
      </c>
    </row>
    <row r="93" spans="1:13" ht="12" customHeight="1" x14ac:dyDescent="0.2">
      <c r="A93" s="3">
        <v>1871412</v>
      </c>
      <c r="B93" s="2" t="s">
        <v>14</v>
      </c>
      <c r="C93" s="3">
        <v>1871412</v>
      </c>
      <c r="D93" s="3" t="s">
        <v>717</v>
      </c>
      <c r="E93" s="2">
        <v>1</v>
      </c>
      <c r="G93" s="7">
        <v>200.4989088234</v>
      </c>
      <c r="H93" s="7">
        <f>G93*1.1</f>
        <v>220.54879970574001</v>
      </c>
      <c r="I93" s="7">
        <f>IFERROR(G93*(1-L93),"")</f>
        <v>200.4989088234</v>
      </c>
      <c r="J93" s="7">
        <f t="shared" si="24"/>
        <v>220.54879970574001</v>
      </c>
      <c r="K93" s="226"/>
      <c r="L93" s="18">
        <f>IFERROR(VLOOKUP(B93,'Customer Details'!$A$7:$C$12,3,FALSE),"")</f>
        <v>0</v>
      </c>
    </row>
    <row r="96" spans="1:13" ht="18" x14ac:dyDescent="0.25">
      <c r="B96" s="14" t="s">
        <v>200</v>
      </c>
      <c r="G96" s="11"/>
      <c r="H96" s="10"/>
      <c r="I96" s="10"/>
      <c r="J96" s="10"/>
      <c r="K96" s="9"/>
    </row>
    <row r="97" spans="1:12" ht="18" x14ac:dyDescent="0.25">
      <c r="B97" s="214" t="s">
        <v>712</v>
      </c>
      <c r="G97" s="11"/>
      <c r="H97" s="10"/>
      <c r="I97" s="10"/>
      <c r="J97" s="10"/>
      <c r="K97" s="9"/>
    </row>
    <row r="98" spans="1:12" ht="18" x14ac:dyDescent="0.25">
      <c r="B98" s="4"/>
      <c r="G98" s="11"/>
      <c r="H98" s="10"/>
      <c r="I98" s="10"/>
      <c r="J98" s="10"/>
      <c r="K98" s="9"/>
    </row>
    <row r="99" spans="1:12" ht="18" x14ac:dyDescent="0.25">
      <c r="A99" s="4"/>
      <c r="B99" s="223" t="s">
        <v>201</v>
      </c>
      <c r="C99" s="223"/>
      <c r="D99" s="223"/>
      <c r="G99" s="11"/>
      <c r="H99" s="10"/>
      <c r="I99" s="10"/>
      <c r="J99" s="10"/>
      <c r="K99" s="9"/>
    </row>
    <row r="100" spans="1:12" s="2" customFormat="1" x14ac:dyDescent="0.2">
      <c r="B100" s="223" t="s">
        <v>202</v>
      </c>
      <c r="C100" s="223"/>
      <c r="D100" s="223"/>
      <c r="E100" s="223"/>
      <c r="F100" s="223"/>
      <c r="G100" s="223"/>
      <c r="H100" s="223"/>
      <c r="I100" s="223"/>
      <c r="J100" s="223"/>
      <c r="K100" s="223"/>
      <c r="L100" s="18"/>
    </row>
    <row r="101" spans="1:12" x14ac:dyDescent="0.2">
      <c r="B101" s="223" t="s">
        <v>627</v>
      </c>
      <c r="C101" s="223"/>
      <c r="D101" s="223"/>
      <c r="E101" s="223"/>
      <c r="F101" s="223"/>
      <c r="G101" s="223"/>
      <c r="H101" s="223"/>
      <c r="I101" s="223"/>
      <c r="J101" s="223"/>
      <c r="K101" s="223"/>
    </row>
    <row r="103" spans="1:12" x14ac:dyDescent="0.2">
      <c r="B103" s="198" t="s">
        <v>641</v>
      </c>
    </row>
  </sheetData>
  <sheetProtection algorithmName="SHA-512" hashValue="fFmdDdFtKrxD/4TKdB48SlGJhrMz0ZXPckMR1pku4nRSzVvo4ZvVdmspi9XBYs0tdHG2vrJrxgr31h/HzcuWmQ==" saltValue="D9bPktMMKTIooIMIYsjzNQ==" spinCount="100000" sheet="1" formatCells="0" formatColumns="0" autoFilter="0"/>
  <autoFilter ref="B3:L87" xr:uid="{00000000-0009-0000-0000-000005000000}"/>
  <mergeCells count="4">
    <mergeCell ref="B100:K100"/>
    <mergeCell ref="B101:K101"/>
    <mergeCell ref="K4:K93"/>
    <mergeCell ref="B99:D99"/>
  </mergeCells>
  <pageMargins left="0.70866141732283472" right="0.70866141732283472" top="0.19685039370078741" bottom="0.74803149606299213" header="0.31496062992125984" footer="0.31496062992125984"/>
  <pageSetup paperSize="9" scale="58" fitToHeight="16" orientation="landscape" r:id="rId1"/>
  <headerFooter alignWithMargins="0">
    <oddFooter>Page &amp;P&amp;R&amp;F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B1:B7"/>
  <sheetViews>
    <sheetView showGridLines="0" zoomScale="30" zoomScaleNormal="30" workbookViewId="0">
      <selection activeCell="BB44" sqref="BB44"/>
    </sheetView>
  </sheetViews>
  <sheetFormatPr defaultColWidth="8.85546875" defaultRowHeight="12.75" x14ac:dyDescent="0.2"/>
  <cols>
    <col min="1" max="1" width="69.42578125" customWidth="1"/>
  </cols>
  <sheetData>
    <row r="1" spans="2:2" ht="80.099999999999994" customHeight="1" x14ac:dyDescent="0.2"/>
    <row r="7" spans="2:2" ht="25.5" x14ac:dyDescent="0.35">
      <c r="B7" s="15"/>
    </row>
  </sheetData>
  <sheetProtection algorithmName="SHA-512" hashValue="QYCs0YJCZPC3nKKTk0a5m87P/m/15RTttXIjxIMEQ8UsI1Dyw83UJeUYzM7g9NAM/z+nVPB48ajjoJe/8ME9Fg==" saltValue="ONKrM1m/kUExgBEnzIFWCg==" spinCount="100000" sheet="1" objects="1" scenarios="1"/>
  <pageMargins left="0.7" right="0.7" top="0.75" bottom="0.75" header="0.3" footer="0.3"/>
  <pageSetup scale="27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omfyDocumentTypeTaxHTField xmlns="20434CEC-F224-445D-89C8-DA7D5882575D">
      <Terms xmlns="http://schemas.microsoft.com/office/infopath/2007/PartnerControls"/>
    </SomfyDocumentTypeTaxHTField>
    <SomfyTagsTaxHTField xmlns="20434CEC-F224-445D-89C8-DA7D5882575D">
      <Terms xmlns="http://schemas.microsoft.com/office/infopath/2007/PartnerControls"/>
    </SomfyTagsTaxHTField>
    <TaxCatchAll xmlns="579f8234-1b3a-43c6-877d-00555ce149dc" xsi:nil="true"/>
    <SomfySite xmlns="579f8234-1b3a-43c6-877d-00555ce149dc" xsi:nil="true"/>
    <lcf76f155ced4ddcb4097134ff3c332f xmlns="572f2fb1-3e62-48a4-be81-a1988ba65d8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198A4C9DBE41DC9E4CEB39D1D3D20B0074935880EEDB144294C77AAF0306DF37" ma:contentTypeVersion="18" ma:contentTypeDescription="Create a new document." ma:contentTypeScope="" ma:versionID="d64160e4fc749e2b3f099249b777377b">
  <xsd:schema xmlns:xsd="http://www.w3.org/2001/XMLSchema" xmlns:xs="http://www.w3.org/2001/XMLSchema" xmlns:p="http://schemas.microsoft.com/office/2006/metadata/properties" xmlns:ns2="20434CEC-F224-445D-89C8-DA7D5882575D" xmlns:ns3="579f8234-1b3a-43c6-877d-00555ce149dc" xmlns:ns4="572f2fb1-3e62-48a4-be81-a1988ba65d82" targetNamespace="http://schemas.microsoft.com/office/2006/metadata/properties" ma:root="true" ma:fieldsID="820660eb448f1c380b03342a77c56168" ns2:_="" ns3:_="" ns4:_="">
    <xsd:import namespace="20434CEC-F224-445D-89C8-DA7D5882575D"/>
    <xsd:import namespace="579f8234-1b3a-43c6-877d-00555ce149dc"/>
    <xsd:import namespace="572f2fb1-3e62-48a4-be81-a1988ba65d82"/>
    <xsd:element name="properties">
      <xsd:complexType>
        <xsd:sequence>
          <xsd:element name="documentManagement">
            <xsd:complexType>
              <xsd:all>
                <xsd:element ref="ns2:SomfyTagsTaxHTField" minOccurs="0"/>
                <xsd:element ref="ns2:SomfyDocumentTypeTaxHTField" minOccurs="0"/>
                <xsd:element ref="ns3:SomfySite" minOccurs="0"/>
                <xsd:element ref="ns3:TaxCatchAll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3:SharedWithUsers" minOccurs="0"/>
                <xsd:element ref="ns3:SharedWithDetail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434CEC-F224-445D-89C8-DA7D5882575D" elementFormDefault="qualified">
    <xsd:import namespace="http://schemas.microsoft.com/office/2006/documentManagement/types"/>
    <xsd:import namespace="http://schemas.microsoft.com/office/infopath/2007/PartnerControls"/>
    <xsd:element name="SomfyTagsTaxHTField" ma:index="8" nillable="true" ma:taxonomy="true" ma:internalName="SomfyTagsTaxHTField" ma:taxonomyFieldName="SomfyTags" ma:displayName="Tags" ma:fieldId="{8b81c89c-6d4b-4a9e-bfe4-626fe045d6df}" ma:taxonomyMulti="true" ma:sspId="4560a912-820e-4fa3-9fe9-00a4a9064378" ma:termSetId="3ac6d041-c917-422f-9282-66ea33c5c43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SomfyDocumentTypeTaxHTField" ma:index="10" nillable="true" ma:taxonomy="true" ma:internalName="SomfyDocumentTypeTaxHTField" ma:taxonomyFieldName="SomfyDocumentType" ma:displayName="Document Type" ma:fieldId="{809ca003-ebd1-4854-a594-2d312d6d6983}" ma:sspId="4560a912-820e-4fa3-9fe9-00a4a9064378" ma:termSetId="8b5d468f-06c9-4f1d-a6b4-0e5e089ccb37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f8234-1b3a-43c6-877d-00555ce149dc" elementFormDefault="qualified">
    <xsd:import namespace="http://schemas.microsoft.com/office/2006/documentManagement/types"/>
    <xsd:import namespace="http://schemas.microsoft.com/office/infopath/2007/PartnerControls"/>
    <xsd:element name="SomfySite" ma:index="12" nillable="true" ma:displayName="Site" ma:hidden="true" ma:internalName="SomfySite">
      <xsd:simpleType>
        <xsd:restriction base="dms:Text">
          <xsd:maxLength value="255"/>
        </xsd:restriction>
      </xsd:simpleType>
    </xsd:element>
    <xsd:element name="TaxCatchAll" ma:index="13" nillable="true" ma:displayName="Taxonomy Catch All Column" ma:description="" ma:hidden="true" ma:list="{4b62be17-7237-4d73-8643-1aaf087bd901}" ma:internalName="TaxCatchAll" ma:showField="CatchAllData" ma:web="579f8234-1b3a-43c6-877d-00555ce149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2f2fb1-3e62-48a4-be81-a1988ba65d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20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2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4560a912-820e-4fa3-9fe9-00a4a90643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B57562-2907-4673-BEC3-A0871818B2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E45634-7E39-4FC7-BB79-EA3EFA1F7225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20434CEC-F224-445D-89C8-DA7D5882575D"/>
    <ds:schemaRef ds:uri="http://schemas.microsoft.com/office/2006/documentManagement/types"/>
    <ds:schemaRef ds:uri="579f8234-1b3a-43c6-877d-00555ce149dc"/>
    <ds:schemaRef ds:uri="572f2fb1-3e62-48a4-be81-a1988ba65d82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83A3D7E-DC95-4FD5-9E07-D28891A909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434CEC-F224-445D-89C8-DA7D5882575D"/>
    <ds:schemaRef ds:uri="579f8234-1b3a-43c6-877d-00555ce149dc"/>
    <ds:schemaRef ds:uri="572f2fb1-3e62-48a4-be81-a1988ba65d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Customer Details</vt:lpstr>
      <vt:lpstr>Contact Information</vt:lpstr>
      <vt:lpstr>Motors</vt:lpstr>
      <vt:lpstr>Electronics</vt:lpstr>
      <vt:lpstr>Accessories&amp;Sundry</vt:lpstr>
      <vt:lpstr>Curtains</vt:lpstr>
      <vt:lpstr>Terms and Conditions</vt:lpstr>
      <vt:lpstr>'Accessories&amp;Sundry'!Print_Titles</vt:lpstr>
      <vt:lpstr>Curtains!Print_Titles</vt:lpstr>
      <vt:lpstr>Motors!Print_Titles</vt:lpstr>
    </vt:vector>
  </TitlesOfParts>
  <Manager/>
  <Company>Somfy Australia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de Salis</dc:creator>
  <cp:keywords/>
  <dc:description/>
  <cp:lastModifiedBy>BEGGS, Nicki</cp:lastModifiedBy>
  <cp:revision/>
  <dcterms:created xsi:type="dcterms:W3CDTF">2008-06-04T06:17:32Z</dcterms:created>
  <dcterms:modified xsi:type="dcterms:W3CDTF">2025-02-25T03:58:10Z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0x010100E9198A4C9DBE41DC9E4CEB39D1D3D20B0074935880EEDB144294C77AAF0306DF37</vt:lpwstr>
  </property>
  <property fmtid="{D5CDD505-2E9C-101B-9397-08002B2CF9AE}" pid="3" name="SomfyTags">
    <vt:lpwstr/>
  </property>
  <property fmtid="{D5CDD505-2E9C-101B-9397-08002B2CF9AE}" pid="4" name="Order">
    <vt:r8>100</vt:r8>
  </property>
  <property fmtid="{D5CDD505-2E9C-101B-9397-08002B2CF9AE}" pid="5" name="SomfyDocumentType">
    <vt:lpwstr/>
  </property>
  <property fmtid="{D5CDD505-2E9C-101B-9397-08002B2CF9AE}" pid="6" name="MSIP_Label_afcb221a-6e97-4d92-b656-ecf531a71c86_Enabled">
    <vt:lpwstr>true</vt:lpwstr>
  </property>
  <property fmtid="{D5CDD505-2E9C-101B-9397-08002B2CF9AE}" pid="7" name="MSIP_Label_afcb221a-6e97-4d92-b656-ecf531a71c86_SetDate">
    <vt:lpwstr>2019-07-26T03:35:02Z</vt:lpwstr>
  </property>
  <property fmtid="{D5CDD505-2E9C-101B-9397-08002B2CF9AE}" pid="8" name="MSIP_Label_afcb221a-6e97-4d92-b656-ecf531a71c86_Method">
    <vt:lpwstr>Standard</vt:lpwstr>
  </property>
  <property fmtid="{D5CDD505-2E9C-101B-9397-08002B2CF9AE}" pid="9" name="MSIP_Label_afcb221a-6e97-4d92-b656-ecf531a71c86_Name">
    <vt:lpwstr>General</vt:lpwstr>
  </property>
  <property fmtid="{D5CDD505-2E9C-101B-9397-08002B2CF9AE}" pid="10" name="MSIP_Label_afcb221a-6e97-4d92-b656-ecf531a71c86_SiteId">
    <vt:lpwstr>6f2633ea-c60d-4a07-be1c-b5cd19f27133</vt:lpwstr>
  </property>
  <property fmtid="{D5CDD505-2E9C-101B-9397-08002B2CF9AE}" pid="11" name="MSIP_Label_afcb221a-6e97-4d92-b656-ecf531a71c86_ActionId">
    <vt:lpwstr>e3084ce8-5cef-4d39-ba2c-000046757716</vt:lpwstr>
  </property>
  <property fmtid="{D5CDD505-2E9C-101B-9397-08002B2CF9AE}" pid="12" name="MediaServiceImageTags">
    <vt:lpwstr/>
  </property>
</Properties>
</file>