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never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somfy.sharepoint.com/sites/TS2/australia/Marketing2/RRP Price List/2026/Final RRP Documents/"/>
    </mc:Choice>
  </mc:AlternateContent>
  <xr:revisionPtr revIDLastSave="0" documentId="8_{E21D9587-7AA3-45AB-861C-E3167E3FDC48}" xr6:coauthVersionLast="47" xr6:coauthVersionMax="47" xr10:uidLastSave="{00000000-0000-0000-0000-000000000000}"/>
  <workbookProtection workbookAlgorithmName="SHA-512" workbookHashValue="B0eEAFyjbWYfXWks3rXtUqCyWemNT1dtuKhQSugr2F8DAV/39dmZq5fsVpFm1SiUOyLLNr5X02+313zAhZokUg==" workbookSaltValue="QUrbt46VyU7qFfMw29/ypg==" workbookSpinCount="100000" lockStructure="1"/>
  <bookViews>
    <workbookView xWindow="-110" yWindow="-110" windowWidth="19420" windowHeight="11500" tabRatio="722" xr2:uid="{00000000-000D-0000-FFFF-FFFF00000000}"/>
  </bookViews>
  <sheets>
    <sheet name="Customer Details" sheetId="16" r:id="rId1"/>
    <sheet name="Contact Information" sheetId="24" state="hidden" r:id="rId2"/>
    <sheet name="Motors" sheetId="11" r:id="rId3"/>
    <sheet name="Electronics" sheetId="27" r:id="rId4"/>
    <sheet name="Accessories&amp;Sundry" sheetId="14" r:id="rId5"/>
    <sheet name="Curtains" sheetId="20" r:id="rId6"/>
    <sheet name="Terms and Conditions" sheetId="19" r:id="rId7"/>
  </sheets>
  <externalReferences>
    <externalReference r:id="rId8"/>
    <externalReference r:id="rId9"/>
    <externalReference r:id="rId10"/>
  </externalReferences>
  <definedNames>
    <definedName name="_xlnm._FilterDatabase" localSheetId="4" hidden="1">'Accessories&amp;Sundry'!$A$3:$R$302</definedName>
    <definedName name="_xlnm._FilterDatabase" localSheetId="5" hidden="1">Curtains!$A$3:$K$101</definedName>
    <definedName name="_xlnm._FilterDatabase" localSheetId="3" hidden="1">Electronics!$A$3:$R$118</definedName>
    <definedName name="_xlnm._FilterDatabase" localSheetId="2" hidden="1">Motors!$A$3:$R$167</definedName>
    <definedName name="Accessories">#REF!</definedName>
    <definedName name="Curtains">#REF!</definedName>
    <definedName name="Electronics">#REF!</definedName>
    <definedName name="history">'[1]HSTRY-2009'!$A$5:$N$32</definedName>
    <definedName name="Motor_Cables">#REF!</definedName>
    <definedName name="_xlnm.Print_Titles" localSheetId="4">'Accessories&amp;Sundry'!$1:$3</definedName>
    <definedName name="_xlnm.Print_Titles" localSheetId="5">Curtains!$1:$3</definedName>
    <definedName name="_xlnm.Print_Titles" localSheetId="2">Motors!$1:$3</definedName>
    <definedName name="Tubular_Motors">#REF!</definedName>
    <definedName name="Window_Opener_Motor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9" i="11" l="1"/>
  <c r="I3" i="20"/>
  <c r="H3" i="20"/>
  <c r="G29" i="20"/>
  <c r="G26" i="20"/>
  <c r="G17" i="20"/>
  <c r="G16" i="20"/>
  <c r="G14" i="27"/>
  <c r="R14" i="27"/>
  <c r="H14" i="27" s="1"/>
  <c r="I14" i="27" s="1"/>
  <c r="K19" i="20"/>
  <c r="H19" i="20" s="1"/>
  <c r="I19" i="20" s="1"/>
  <c r="K18" i="20"/>
  <c r="H18" i="20" s="1"/>
  <c r="I18" i="20" s="1"/>
  <c r="K17" i="20"/>
  <c r="H17" i="20" s="1"/>
  <c r="I17" i="20" s="1"/>
  <c r="G19" i="20"/>
  <c r="G18" i="20"/>
  <c r="K16" i="20"/>
  <c r="K15" i="20"/>
  <c r="H15" i="20" s="1"/>
  <c r="I15" i="20" s="1"/>
  <c r="G15" i="20"/>
  <c r="K29" i="20"/>
  <c r="H29" i="20" s="1"/>
  <c r="I29" i="20" s="1"/>
  <c r="K28" i="20"/>
  <c r="H28" i="20" s="1"/>
  <c r="I28" i="20" s="1"/>
  <c r="G28" i="20"/>
  <c r="K27" i="20"/>
  <c r="H27" i="20" s="1"/>
  <c r="I27" i="20" s="1"/>
  <c r="G27" i="20"/>
  <c r="K26" i="20"/>
  <c r="K98" i="20"/>
  <c r="R109" i="27"/>
  <c r="R110" i="27"/>
  <c r="I3" i="14"/>
  <c r="H3" i="14"/>
  <c r="R118" i="27"/>
  <c r="R116" i="27"/>
  <c r="R114" i="27"/>
  <c r="R113" i="27"/>
  <c r="R112" i="27"/>
  <c r="I3" i="27"/>
  <c r="H3" i="27"/>
  <c r="G89" i="27"/>
  <c r="R89" i="27"/>
  <c r="H89" i="27" s="1"/>
  <c r="I89" i="27" s="1"/>
  <c r="R88" i="27"/>
  <c r="H26" i="20" l="1"/>
  <c r="I26" i="20" s="1"/>
  <c r="H16" i="20"/>
  <c r="I16" i="20" s="1"/>
  <c r="G109" i="27"/>
  <c r="H109" i="27"/>
  <c r="I109" i="27" s="1"/>
  <c r="H98" i="20"/>
  <c r="G262" i="14" l="1"/>
  <c r="G261" i="14"/>
  <c r="G260" i="14"/>
  <c r="G258" i="14"/>
  <c r="G256" i="14"/>
  <c r="G253" i="14"/>
  <c r="G252" i="14"/>
  <c r="G264" i="14"/>
  <c r="G263" i="14"/>
  <c r="G255" i="14"/>
  <c r="G254" i="14"/>
  <c r="R264" i="14"/>
  <c r="H264" i="14" s="1"/>
  <c r="I264" i="14" s="1"/>
  <c r="R263" i="14"/>
  <c r="H263" i="14" s="1"/>
  <c r="I263" i="14" s="1"/>
  <c r="R262" i="14"/>
  <c r="H262" i="14" s="1"/>
  <c r="I262" i="14" s="1"/>
  <c r="R261" i="14"/>
  <c r="R260" i="14"/>
  <c r="R259" i="14"/>
  <c r="H259" i="14" s="1"/>
  <c r="I259" i="14" s="1"/>
  <c r="R258" i="14"/>
  <c r="R256" i="14"/>
  <c r="R255" i="14"/>
  <c r="H255" i="14" s="1"/>
  <c r="I255" i="14" s="1"/>
  <c r="R254" i="14"/>
  <c r="H254" i="14" s="1"/>
  <c r="I254" i="14" s="1"/>
  <c r="R253" i="14"/>
  <c r="R252" i="14"/>
  <c r="Q257" i="14"/>
  <c r="Q251" i="14"/>
  <c r="H261" i="14" l="1"/>
  <c r="I261" i="14" s="1"/>
  <c r="H256" i="14"/>
  <c r="I256" i="14" s="1"/>
  <c r="H260" i="14"/>
  <c r="I260" i="14" s="1"/>
  <c r="G259" i="14"/>
  <c r="H258" i="14"/>
  <c r="I258" i="14" s="1"/>
  <c r="H252" i="14"/>
  <c r="I252" i="14" s="1"/>
  <c r="H253" i="14"/>
  <c r="I253" i="14" s="1"/>
  <c r="R5" i="27" l="1"/>
  <c r="G11" i="27"/>
  <c r="I98" i="20"/>
  <c r="R11" i="27"/>
  <c r="H11" i="27" s="1"/>
  <c r="I11" i="27" s="1"/>
  <c r="H116" i="27"/>
  <c r="I116" i="27" s="1"/>
  <c r="G116" i="27"/>
  <c r="R9" i="27" l="1"/>
  <c r="H9" i="27" s="1"/>
  <c r="I9" i="27" s="1"/>
  <c r="G9" i="27"/>
  <c r="R8" i="27"/>
  <c r="H8" i="27" s="1"/>
  <c r="I8" i="27" s="1"/>
  <c r="G8" i="27"/>
  <c r="R35" i="27"/>
  <c r="H35" i="27" s="1"/>
  <c r="I35" i="27" s="1"/>
  <c r="G35" i="27"/>
  <c r="G60" i="11" l="1"/>
  <c r="R65" i="11"/>
  <c r="H65" i="11" s="1"/>
  <c r="I65" i="11" s="1"/>
  <c r="G65" i="11"/>
  <c r="R64" i="11"/>
  <c r="H64" i="11" s="1"/>
  <c r="I64" i="11" s="1"/>
  <c r="G64" i="11"/>
  <c r="R63" i="11"/>
  <c r="H63" i="11" s="1"/>
  <c r="I63" i="11" s="1"/>
  <c r="G63" i="11"/>
  <c r="R62" i="11"/>
  <c r="H62" i="11" s="1"/>
  <c r="I62" i="11" s="1"/>
  <c r="G62" i="11"/>
  <c r="R61" i="11"/>
  <c r="H61" i="11" s="1"/>
  <c r="I61" i="11" s="1"/>
  <c r="G61" i="11"/>
  <c r="R60" i="11"/>
  <c r="R59" i="11"/>
  <c r="R174" i="14"/>
  <c r="H174" i="14" s="1"/>
  <c r="I174" i="14" s="1"/>
  <c r="G174" i="14"/>
  <c r="R175" i="14"/>
  <c r="H175" i="14" s="1"/>
  <c r="I175" i="14" s="1"/>
  <c r="G175" i="14"/>
  <c r="R173" i="14"/>
  <c r="R36" i="11"/>
  <c r="H36" i="11" s="1"/>
  <c r="I36" i="11" s="1"/>
  <c r="G36" i="11"/>
  <c r="R44" i="11"/>
  <c r="H44" i="11" s="1"/>
  <c r="I44" i="11" s="1"/>
  <c r="G44" i="11"/>
  <c r="R43" i="11"/>
  <c r="H43" i="11" s="1"/>
  <c r="I43" i="11" s="1"/>
  <c r="G43" i="11"/>
  <c r="R42" i="11"/>
  <c r="H42" i="11" s="1"/>
  <c r="I42" i="11" s="1"/>
  <c r="G42" i="11"/>
  <c r="R15" i="11"/>
  <c r="H15" i="11" s="1"/>
  <c r="I15" i="11" s="1"/>
  <c r="G15" i="11"/>
  <c r="R14" i="11"/>
  <c r="H14" i="11" s="1"/>
  <c r="I14" i="11" s="1"/>
  <c r="G14" i="11"/>
  <c r="R13" i="11"/>
  <c r="H13" i="11" s="1"/>
  <c r="I13" i="11" s="1"/>
  <c r="G13" i="11"/>
  <c r="R12" i="11"/>
  <c r="R11" i="11"/>
  <c r="H11" i="11" s="1"/>
  <c r="I11" i="11" s="1"/>
  <c r="G11" i="11"/>
  <c r="R10" i="11"/>
  <c r="H10" i="11" s="1"/>
  <c r="I10" i="11" s="1"/>
  <c r="G10" i="11"/>
  <c r="R9" i="11"/>
  <c r="H9" i="11" s="1"/>
  <c r="I9" i="11" s="1"/>
  <c r="G9" i="11"/>
  <c r="R8" i="11"/>
  <c r="R35" i="11"/>
  <c r="H35" i="11" s="1"/>
  <c r="I35" i="11" s="1"/>
  <c r="G35" i="11"/>
  <c r="R34" i="11"/>
  <c r="H34" i="11" s="1"/>
  <c r="I34" i="11" s="1"/>
  <c r="G34" i="11"/>
  <c r="R32" i="11"/>
  <c r="H32" i="11" s="1"/>
  <c r="I32" i="11" s="1"/>
  <c r="G32" i="11"/>
  <c r="R31" i="11"/>
  <c r="H31" i="11" s="1"/>
  <c r="I31" i="11" s="1"/>
  <c r="G31" i="11"/>
  <c r="R30" i="11"/>
  <c r="H30" i="11" s="1"/>
  <c r="I30" i="11" s="1"/>
  <c r="G30" i="11"/>
  <c r="K100" i="20"/>
  <c r="H100" i="20" s="1"/>
  <c r="I100" i="20" s="1"/>
  <c r="G100" i="20"/>
  <c r="H118" i="27"/>
  <c r="I118" i="27" s="1"/>
  <c r="G118" i="27"/>
  <c r="R74" i="27"/>
  <c r="H74" i="27" s="1"/>
  <c r="I74" i="27" s="1"/>
  <c r="G74" i="27"/>
  <c r="R73" i="27"/>
  <c r="H73" i="27" s="1"/>
  <c r="I73" i="27" s="1"/>
  <c r="G73" i="27"/>
  <c r="H60" i="11" l="1"/>
  <c r="I60" i="11" s="1"/>
  <c r="R172" i="14"/>
  <c r="H172" i="14" s="1"/>
  <c r="I172" i="14" s="1"/>
  <c r="G172" i="14"/>
  <c r="R171" i="14"/>
  <c r="H171" i="14" s="1"/>
  <c r="I171" i="14" s="1"/>
  <c r="G171" i="14"/>
  <c r="R170" i="14"/>
  <c r="H114" i="27"/>
  <c r="I114" i="27" s="1"/>
  <c r="G114" i="27"/>
  <c r="H113" i="27"/>
  <c r="I113" i="27" s="1"/>
  <c r="G113" i="27"/>
  <c r="H112" i="27"/>
  <c r="I112" i="27" s="1"/>
  <c r="G112" i="27"/>
  <c r="R111" i="27"/>
  <c r="H111" i="27" s="1"/>
  <c r="I111" i="27" s="1"/>
  <c r="G111" i="27"/>
  <c r="H110" i="27"/>
  <c r="I110" i="27" s="1"/>
  <c r="G110" i="27"/>
  <c r="R108" i="27"/>
  <c r="R79" i="27"/>
  <c r="H79" i="27" s="1"/>
  <c r="I79" i="27" s="1"/>
  <c r="G79" i="27"/>
  <c r="C5" i="16"/>
  <c r="R78" i="14" l="1"/>
  <c r="R169" i="14" l="1"/>
  <c r="H169" i="14" s="1"/>
  <c r="I169" i="14" s="1"/>
  <c r="R168" i="14"/>
  <c r="H168" i="14" s="1"/>
  <c r="I168" i="14" s="1"/>
  <c r="R167" i="14"/>
  <c r="G169" i="14"/>
  <c r="G168" i="14"/>
  <c r="H167" i="14" l="1"/>
  <c r="I167" i="14" s="1"/>
  <c r="G167" i="14"/>
  <c r="R166" i="14"/>
  <c r="R81" i="11"/>
  <c r="H81" i="11" s="1"/>
  <c r="I81" i="11" s="1"/>
  <c r="R82" i="11"/>
  <c r="H82" i="11" s="1"/>
  <c r="I82" i="11" s="1"/>
  <c r="R83" i="11"/>
  <c r="H83" i="11" s="1"/>
  <c r="I83" i="11" s="1"/>
  <c r="G81" i="11"/>
  <c r="G82" i="11"/>
  <c r="R84" i="11"/>
  <c r="H84" i="11" s="1"/>
  <c r="I84" i="11" s="1"/>
  <c r="G84" i="11"/>
  <c r="G83" i="11"/>
  <c r="R80" i="11"/>
  <c r="H80" i="11" s="1"/>
  <c r="I80" i="11" s="1"/>
  <c r="G80" i="11"/>
  <c r="R79" i="11"/>
  <c r="H79" i="11" s="1"/>
  <c r="I79" i="11" s="1"/>
  <c r="G79" i="11"/>
  <c r="R78" i="11"/>
  <c r="R150" i="14"/>
  <c r="H150" i="14" s="1"/>
  <c r="I150" i="14" s="1"/>
  <c r="R151" i="14"/>
  <c r="H151" i="14" s="1"/>
  <c r="I151" i="14" s="1"/>
  <c r="G151" i="14"/>
  <c r="G150" i="14"/>
  <c r="G106" i="27"/>
  <c r="R106" i="27"/>
  <c r="H106" i="27" s="1"/>
  <c r="I106" i="27" s="1"/>
  <c r="R105" i="27"/>
  <c r="H105" i="27" s="1"/>
  <c r="I105" i="27" s="1"/>
  <c r="G105" i="27"/>
  <c r="R22" i="14"/>
  <c r="H22" i="14" s="1"/>
  <c r="I22" i="14" s="1"/>
  <c r="G22" i="14"/>
  <c r="G87" i="27"/>
  <c r="R87" i="27"/>
  <c r="H87" i="27" s="1"/>
  <c r="I87" i="27" s="1"/>
  <c r="R38" i="11"/>
  <c r="H38" i="11" s="1"/>
  <c r="I38" i="11" s="1"/>
  <c r="G38" i="11"/>
  <c r="R40" i="11"/>
  <c r="H40" i="11" s="1"/>
  <c r="I40" i="11" s="1"/>
  <c r="G40" i="11"/>
  <c r="R39" i="11"/>
  <c r="H39" i="11" s="1"/>
  <c r="I39" i="11" s="1"/>
  <c r="G39" i="11"/>
  <c r="G65" i="27" l="1"/>
  <c r="R65" i="27"/>
  <c r="H65" i="27" s="1"/>
  <c r="I65" i="27" s="1"/>
  <c r="R6" i="27"/>
  <c r="H6" i="27" s="1"/>
  <c r="I6" i="27" s="1"/>
  <c r="G6" i="27"/>
  <c r="H5" i="27" l="1"/>
  <c r="I5" i="27" s="1"/>
  <c r="G5" i="27"/>
  <c r="K101" i="20" l="1"/>
  <c r="H101" i="20" s="1"/>
  <c r="I101" i="20" s="1"/>
  <c r="K97" i="20"/>
  <c r="H97" i="20" s="1"/>
  <c r="I97" i="20" s="1"/>
  <c r="K96" i="20"/>
  <c r="H96" i="20" s="1"/>
  <c r="I96" i="20" s="1"/>
  <c r="K95" i="20"/>
  <c r="H95" i="20" s="1"/>
  <c r="I95" i="20" s="1"/>
  <c r="K94" i="20"/>
  <c r="H94" i="20" s="1"/>
  <c r="I94" i="20" s="1"/>
  <c r="K92" i="20"/>
  <c r="H92" i="20" s="1"/>
  <c r="I92" i="20" s="1"/>
  <c r="K91" i="20"/>
  <c r="H91" i="20" s="1"/>
  <c r="I91" i="20" s="1"/>
  <c r="K90" i="20"/>
  <c r="H90" i="20" s="1"/>
  <c r="I90" i="20" s="1"/>
  <c r="K89" i="20"/>
  <c r="K88" i="20"/>
  <c r="H88" i="20" s="1"/>
  <c r="I88" i="20" s="1"/>
  <c r="K86" i="20"/>
  <c r="H86" i="20" s="1"/>
  <c r="I86" i="20" s="1"/>
  <c r="K85" i="20"/>
  <c r="H85" i="20" s="1"/>
  <c r="I85" i="20" s="1"/>
  <c r="K84" i="20"/>
  <c r="H84" i="20" s="1"/>
  <c r="I84" i="20" s="1"/>
  <c r="K83" i="20"/>
  <c r="H83" i="20" s="1"/>
  <c r="I83" i="20" s="1"/>
  <c r="K82" i="20"/>
  <c r="H82" i="20" s="1"/>
  <c r="I82" i="20" s="1"/>
  <c r="K81" i="20"/>
  <c r="H81" i="20" s="1"/>
  <c r="I81" i="20" s="1"/>
  <c r="K80" i="20"/>
  <c r="K79" i="20"/>
  <c r="H79" i="20" s="1"/>
  <c r="I79" i="20" s="1"/>
  <c r="K78" i="20"/>
  <c r="H78" i="20" s="1"/>
  <c r="I78" i="20" s="1"/>
  <c r="K77" i="20"/>
  <c r="H77" i="20" s="1"/>
  <c r="I77" i="20" s="1"/>
  <c r="K76" i="20"/>
  <c r="H76" i="20" s="1"/>
  <c r="I76" i="20" s="1"/>
  <c r="K75" i="20"/>
  <c r="H75" i="20" s="1"/>
  <c r="I75" i="20" s="1"/>
  <c r="K74" i="20"/>
  <c r="H74" i="20" s="1"/>
  <c r="I74" i="20" s="1"/>
  <c r="K73" i="20"/>
  <c r="H73" i="20" s="1"/>
  <c r="I73" i="20" s="1"/>
  <c r="K72" i="20"/>
  <c r="K71" i="20"/>
  <c r="H71" i="20" s="1"/>
  <c r="I71" i="20" s="1"/>
  <c r="K69" i="20"/>
  <c r="H69" i="20" s="1"/>
  <c r="I69" i="20" s="1"/>
  <c r="K68" i="20"/>
  <c r="H68" i="20" s="1"/>
  <c r="I68" i="20" s="1"/>
  <c r="K67" i="20"/>
  <c r="H67" i="20" s="1"/>
  <c r="I67" i="20" s="1"/>
  <c r="K66" i="20"/>
  <c r="H66" i="20" s="1"/>
  <c r="I66" i="20" s="1"/>
  <c r="K65" i="20"/>
  <c r="H65" i="20" s="1"/>
  <c r="I65" i="20" s="1"/>
  <c r="K64" i="20"/>
  <c r="H64" i="20" s="1"/>
  <c r="I64" i="20" s="1"/>
  <c r="K63" i="20"/>
  <c r="H63" i="20" s="1"/>
  <c r="I63" i="20" s="1"/>
  <c r="K62" i="20"/>
  <c r="H62" i="20" s="1"/>
  <c r="I62" i="20" s="1"/>
  <c r="K60" i="20"/>
  <c r="H60" i="20" s="1"/>
  <c r="I60" i="20" s="1"/>
  <c r="K59" i="20"/>
  <c r="H59" i="20" s="1"/>
  <c r="I59" i="20" s="1"/>
  <c r="K58" i="20"/>
  <c r="H58" i="20" s="1"/>
  <c r="I58" i="20" s="1"/>
  <c r="K57" i="20"/>
  <c r="H57" i="20" s="1"/>
  <c r="I57" i="20" s="1"/>
  <c r="K56" i="20"/>
  <c r="H56" i="20" s="1"/>
  <c r="I56" i="20" s="1"/>
  <c r="K55" i="20"/>
  <c r="H55" i="20" s="1"/>
  <c r="I55" i="20" s="1"/>
  <c r="K54" i="20"/>
  <c r="H54" i="20" s="1"/>
  <c r="I54" i="20" s="1"/>
  <c r="K53" i="20"/>
  <c r="H53" i="20" s="1"/>
  <c r="I53" i="20" s="1"/>
  <c r="K52" i="20"/>
  <c r="H52" i="20" s="1"/>
  <c r="I52" i="20" s="1"/>
  <c r="K51" i="20"/>
  <c r="H51" i="20" s="1"/>
  <c r="I51" i="20" s="1"/>
  <c r="K50" i="20"/>
  <c r="H50" i="20" s="1"/>
  <c r="I50" i="20" s="1"/>
  <c r="K49" i="20"/>
  <c r="H49" i="20" s="1"/>
  <c r="I49" i="20" s="1"/>
  <c r="K48" i="20"/>
  <c r="H48" i="20" s="1"/>
  <c r="I48" i="20" s="1"/>
  <c r="K47" i="20"/>
  <c r="H47" i="20" s="1"/>
  <c r="I47" i="20" s="1"/>
  <c r="K46" i="20"/>
  <c r="H46" i="20" s="1"/>
  <c r="I46" i="20" s="1"/>
  <c r="K44" i="20"/>
  <c r="H44" i="20" s="1"/>
  <c r="I44" i="20" s="1"/>
  <c r="K43" i="20"/>
  <c r="H43" i="20" s="1"/>
  <c r="I43" i="20" s="1"/>
  <c r="K42" i="20"/>
  <c r="H42" i="20" s="1"/>
  <c r="I42" i="20" s="1"/>
  <c r="K41" i="20"/>
  <c r="H41" i="20" s="1"/>
  <c r="I41" i="20" s="1"/>
  <c r="K40" i="20"/>
  <c r="H40" i="20" s="1"/>
  <c r="I40" i="20" s="1"/>
  <c r="K39" i="20"/>
  <c r="H39" i="20" s="1"/>
  <c r="I39" i="20" s="1"/>
  <c r="K38" i="20"/>
  <c r="H38" i="20" s="1"/>
  <c r="I38" i="20" s="1"/>
  <c r="K37" i="20"/>
  <c r="H37" i="20" s="1"/>
  <c r="I37" i="20" s="1"/>
  <c r="K36" i="20"/>
  <c r="H36" i="20" s="1"/>
  <c r="I36" i="20" s="1"/>
  <c r="K35" i="20"/>
  <c r="H35" i="20" s="1"/>
  <c r="I35" i="20" s="1"/>
  <c r="K34" i="20"/>
  <c r="H34" i="20" s="1"/>
  <c r="I34" i="20" s="1"/>
  <c r="K32" i="20"/>
  <c r="H32" i="20" s="1"/>
  <c r="I32" i="20" s="1"/>
  <c r="K31" i="20"/>
  <c r="H31" i="20" s="1"/>
  <c r="I31" i="20" s="1"/>
  <c r="K24" i="20"/>
  <c r="H24" i="20" s="1"/>
  <c r="I24" i="20" s="1"/>
  <c r="K23" i="20"/>
  <c r="H23" i="20" s="1"/>
  <c r="I23" i="20" s="1"/>
  <c r="K22" i="20"/>
  <c r="H22" i="20" s="1"/>
  <c r="I22" i="20" s="1"/>
  <c r="K21" i="20"/>
  <c r="H21" i="20" s="1"/>
  <c r="I21" i="20" s="1"/>
  <c r="K13" i="20"/>
  <c r="H13" i="20" s="1"/>
  <c r="I13" i="20" s="1"/>
  <c r="K12" i="20"/>
  <c r="H12" i="20" s="1"/>
  <c r="I12" i="20" s="1"/>
  <c r="K11" i="20"/>
  <c r="H11" i="20" s="1"/>
  <c r="I11" i="20" s="1"/>
  <c r="K10" i="20"/>
  <c r="H10" i="20" s="1"/>
  <c r="I10" i="20" s="1"/>
  <c r="K6" i="20"/>
  <c r="H6" i="20" s="1"/>
  <c r="I6" i="20" s="1"/>
  <c r="K7" i="20"/>
  <c r="H7" i="20" s="1"/>
  <c r="I7" i="20" s="1"/>
  <c r="K8" i="20"/>
  <c r="H8" i="20" s="1"/>
  <c r="I8" i="20" s="1"/>
  <c r="K5" i="20"/>
  <c r="G101" i="20"/>
  <c r="G98" i="20"/>
  <c r="G97" i="20"/>
  <c r="G96" i="20"/>
  <c r="G95" i="20"/>
  <c r="G94" i="20"/>
  <c r="G92" i="20"/>
  <c r="G91" i="20"/>
  <c r="G90" i="20"/>
  <c r="H89" i="20"/>
  <c r="I89" i="20" s="1"/>
  <c r="G89" i="20"/>
  <c r="G88" i="20"/>
  <c r="K87" i="20"/>
  <c r="G86" i="20"/>
  <c r="G85" i="20"/>
  <c r="G84" i="20"/>
  <c r="G83" i="20"/>
  <c r="G82" i="20"/>
  <c r="G81" i="20"/>
  <c r="H80" i="20"/>
  <c r="I80" i="20" s="1"/>
  <c r="G80" i="20"/>
  <c r="G79" i="20"/>
  <c r="G78" i="20"/>
  <c r="G77" i="20"/>
  <c r="G76" i="20"/>
  <c r="G75" i="20"/>
  <c r="G74" i="20"/>
  <c r="G73" i="20"/>
  <c r="H72" i="20"/>
  <c r="I72" i="20" s="1"/>
  <c r="G72" i="20"/>
  <c r="G71" i="20"/>
  <c r="G69" i="20"/>
  <c r="G68" i="20"/>
  <c r="G67" i="20"/>
  <c r="G66" i="20"/>
  <c r="G65" i="20"/>
  <c r="G64" i="20"/>
  <c r="G63" i="20"/>
  <c r="G62" i="20"/>
  <c r="K61" i="20"/>
  <c r="G60" i="20"/>
  <c r="G59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K45" i="20"/>
  <c r="G44" i="20"/>
  <c r="G43" i="20"/>
  <c r="G42" i="20"/>
  <c r="G41" i="20"/>
  <c r="G40" i="20"/>
  <c r="G39" i="20"/>
  <c r="G38" i="20"/>
  <c r="G37" i="20"/>
  <c r="G36" i="20"/>
  <c r="G35" i="20"/>
  <c r="G34" i="20"/>
  <c r="G32" i="20"/>
  <c r="G31" i="20"/>
  <c r="G24" i="20"/>
  <c r="G23" i="20"/>
  <c r="G22" i="20"/>
  <c r="G21" i="20"/>
  <c r="G13" i="20"/>
  <c r="G12" i="20"/>
  <c r="G11" i="20"/>
  <c r="G10" i="20"/>
  <c r="G8" i="20"/>
  <c r="G7" i="20"/>
  <c r="G6" i="20"/>
  <c r="G5" i="20"/>
  <c r="H5" i="20" l="1"/>
  <c r="I5" i="20" s="1"/>
  <c r="R12" i="14"/>
  <c r="H12" i="14" s="1"/>
  <c r="I12" i="14" s="1"/>
  <c r="G12" i="14"/>
  <c r="G104" i="27" l="1"/>
  <c r="G103" i="27"/>
  <c r="G102" i="27"/>
  <c r="G101" i="27"/>
  <c r="G99" i="27"/>
  <c r="G98" i="27"/>
  <c r="G95" i="27"/>
  <c r="G93" i="27"/>
  <c r="G92" i="27"/>
  <c r="G91" i="27"/>
  <c r="G86" i="27"/>
  <c r="G85" i="27"/>
  <c r="G84" i="27"/>
  <c r="G82" i="27"/>
  <c r="G81" i="27"/>
  <c r="G78" i="27"/>
  <c r="G77" i="27"/>
  <c r="G76" i="27"/>
  <c r="G71" i="27"/>
  <c r="G69" i="27"/>
  <c r="G68" i="27"/>
  <c r="G67" i="27"/>
  <c r="G66" i="27"/>
  <c r="G63" i="27"/>
  <c r="G62" i="27"/>
  <c r="G61" i="27"/>
  <c r="G60" i="27"/>
  <c r="G59" i="27"/>
  <c r="G58" i="27"/>
  <c r="G56" i="27"/>
  <c r="G54" i="27"/>
  <c r="G53" i="27"/>
  <c r="G51" i="27"/>
  <c r="G50" i="27"/>
  <c r="G49" i="27"/>
  <c r="G48" i="27"/>
  <c r="G45" i="27"/>
  <c r="G44" i="27"/>
  <c r="G46" i="27"/>
  <c r="G43" i="27"/>
  <c r="G41" i="27"/>
  <c r="G40" i="27"/>
  <c r="G38" i="27"/>
  <c r="G37" i="27"/>
  <c r="G34" i="27"/>
  <c r="G33" i="27"/>
  <c r="G31" i="27"/>
  <c r="G30" i="27"/>
  <c r="G28" i="27"/>
  <c r="G27" i="27"/>
  <c r="G25" i="27"/>
  <c r="G23" i="27"/>
  <c r="G22" i="27"/>
  <c r="G20" i="27"/>
  <c r="G19" i="27"/>
  <c r="G17" i="27"/>
  <c r="G16" i="27"/>
  <c r="G13" i="27"/>
  <c r="R104" i="27"/>
  <c r="H104" i="27" s="1"/>
  <c r="I104" i="27" s="1"/>
  <c r="R103" i="27"/>
  <c r="H103" i="27" s="1"/>
  <c r="I103" i="27" s="1"/>
  <c r="R102" i="27"/>
  <c r="H102" i="27" s="1"/>
  <c r="I102" i="27" s="1"/>
  <c r="R101" i="27"/>
  <c r="H101" i="27" s="1"/>
  <c r="I101" i="27" s="1"/>
  <c r="R99" i="27"/>
  <c r="H99" i="27" s="1"/>
  <c r="I99" i="27" s="1"/>
  <c r="R98" i="27"/>
  <c r="H98" i="27" s="1"/>
  <c r="I98" i="27" s="1"/>
  <c r="R95" i="27"/>
  <c r="H95" i="27" s="1"/>
  <c r="I95" i="27" s="1"/>
  <c r="R93" i="27"/>
  <c r="H93" i="27" s="1"/>
  <c r="I93" i="27" s="1"/>
  <c r="R92" i="27"/>
  <c r="H92" i="27" s="1"/>
  <c r="I92" i="27" s="1"/>
  <c r="R91" i="27"/>
  <c r="H91" i="27" s="1"/>
  <c r="I91" i="27" s="1"/>
  <c r="R86" i="27"/>
  <c r="H86" i="27" s="1"/>
  <c r="I86" i="27" s="1"/>
  <c r="R85" i="27"/>
  <c r="H85" i="27" s="1"/>
  <c r="I85" i="27" s="1"/>
  <c r="R84" i="27"/>
  <c r="H84" i="27" s="1"/>
  <c r="I84" i="27" s="1"/>
  <c r="R83" i="27"/>
  <c r="R82" i="27"/>
  <c r="H82" i="27" s="1"/>
  <c r="I82" i="27" s="1"/>
  <c r="R81" i="27"/>
  <c r="H81" i="27" s="1"/>
  <c r="I81" i="27" s="1"/>
  <c r="R78" i="27"/>
  <c r="H78" i="27" s="1"/>
  <c r="I78" i="27" s="1"/>
  <c r="R77" i="27"/>
  <c r="H77" i="27" s="1"/>
  <c r="I77" i="27" s="1"/>
  <c r="R76" i="27"/>
  <c r="H76" i="27" s="1"/>
  <c r="I76" i="27" s="1"/>
  <c r="R71" i="27"/>
  <c r="H71" i="27" s="1"/>
  <c r="I71" i="27" s="1"/>
  <c r="R69" i="27"/>
  <c r="H69" i="27" s="1"/>
  <c r="I69" i="27" s="1"/>
  <c r="R68" i="27"/>
  <c r="H68" i="27" s="1"/>
  <c r="I68" i="27" s="1"/>
  <c r="R67" i="27"/>
  <c r="H67" i="27" s="1"/>
  <c r="I67" i="27" s="1"/>
  <c r="R66" i="27"/>
  <c r="H66" i="27" s="1"/>
  <c r="I66" i="27" s="1"/>
  <c r="R63" i="27"/>
  <c r="H63" i="27" s="1"/>
  <c r="I63" i="27" s="1"/>
  <c r="R62" i="27"/>
  <c r="H62" i="27" s="1"/>
  <c r="I62" i="27" s="1"/>
  <c r="R61" i="27"/>
  <c r="H61" i="27" s="1"/>
  <c r="I61" i="27" s="1"/>
  <c r="R60" i="27"/>
  <c r="H60" i="27" s="1"/>
  <c r="I60" i="27" s="1"/>
  <c r="R59" i="27"/>
  <c r="H59" i="27" s="1"/>
  <c r="I59" i="27" s="1"/>
  <c r="R58" i="27"/>
  <c r="H58" i="27" s="1"/>
  <c r="I58" i="27" s="1"/>
  <c r="R56" i="27"/>
  <c r="H56" i="27" s="1"/>
  <c r="I56" i="27" s="1"/>
  <c r="R54" i="27"/>
  <c r="H54" i="27" s="1"/>
  <c r="I54" i="27" s="1"/>
  <c r="R53" i="27"/>
  <c r="H53" i="27" s="1"/>
  <c r="I53" i="27" s="1"/>
  <c r="R51" i="27"/>
  <c r="H51" i="27" s="1"/>
  <c r="I51" i="27" s="1"/>
  <c r="R50" i="27"/>
  <c r="H50" i="27" s="1"/>
  <c r="I50" i="27" s="1"/>
  <c r="R49" i="27"/>
  <c r="H49" i="27" s="1"/>
  <c r="I49" i="27" s="1"/>
  <c r="R48" i="27"/>
  <c r="H48" i="27" s="1"/>
  <c r="I48" i="27" s="1"/>
  <c r="R45" i="27"/>
  <c r="H45" i="27" s="1"/>
  <c r="I45" i="27" s="1"/>
  <c r="R44" i="27"/>
  <c r="H44" i="27" s="1"/>
  <c r="I44" i="27" s="1"/>
  <c r="R46" i="27"/>
  <c r="H46" i="27" s="1"/>
  <c r="I46" i="27" s="1"/>
  <c r="R43" i="27"/>
  <c r="H43" i="27" s="1"/>
  <c r="I43" i="27" s="1"/>
  <c r="R41" i="27"/>
  <c r="H41" i="27" s="1"/>
  <c r="I41" i="27" s="1"/>
  <c r="R40" i="27"/>
  <c r="H40" i="27" s="1"/>
  <c r="I40" i="27" s="1"/>
  <c r="R38" i="27"/>
  <c r="H38" i="27" s="1"/>
  <c r="I38" i="27" s="1"/>
  <c r="R37" i="27"/>
  <c r="H37" i="27" s="1"/>
  <c r="I37" i="27" s="1"/>
  <c r="R34" i="27"/>
  <c r="H34" i="27" s="1"/>
  <c r="I34" i="27" s="1"/>
  <c r="R33" i="27"/>
  <c r="H33" i="27" s="1"/>
  <c r="I33" i="27" s="1"/>
  <c r="R31" i="27"/>
  <c r="H31" i="27" s="1"/>
  <c r="I31" i="27" s="1"/>
  <c r="R30" i="27"/>
  <c r="H30" i="27" s="1"/>
  <c r="I30" i="27" s="1"/>
  <c r="R29" i="27"/>
  <c r="R28" i="27"/>
  <c r="H28" i="27" s="1"/>
  <c r="I28" i="27" s="1"/>
  <c r="R27" i="27"/>
  <c r="H27" i="27" s="1"/>
  <c r="I27" i="27" s="1"/>
  <c r="R26" i="27"/>
  <c r="R25" i="27"/>
  <c r="H25" i="27" s="1"/>
  <c r="I25" i="27" s="1"/>
  <c r="R24" i="27"/>
  <c r="R23" i="27"/>
  <c r="H23" i="27" s="1"/>
  <c r="I23" i="27" s="1"/>
  <c r="R22" i="27"/>
  <c r="H22" i="27" s="1"/>
  <c r="I22" i="27" s="1"/>
  <c r="R20" i="27"/>
  <c r="H20" i="27" s="1"/>
  <c r="I20" i="27" s="1"/>
  <c r="R19" i="27"/>
  <c r="H19" i="27" s="1"/>
  <c r="I19" i="27" s="1"/>
  <c r="R18" i="27"/>
  <c r="R17" i="27"/>
  <c r="H17" i="27" s="1"/>
  <c r="I17" i="27" s="1"/>
  <c r="R16" i="27"/>
  <c r="H16" i="27" s="1"/>
  <c r="I16" i="27" s="1"/>
  <c r="R15" i="27"/>
  <c r="R13" i="27"/>
  <c r="H13" i="27" s="1"/>
  <c r="I13" i="27" s="1"/>
  <c r="R20" i="11"/>
  <c r="R19" i="11"/>
  <c r="R18" i="11"/>
  <c r="G7" i="14" l="1"/>
  <c r="G22" i="11"/>
  <c r="H20" i="11" l="1"/>
  <c r="I20" i="11" s="1"/>
  <c r="G20" i="11"/>
  <c r="H19" i="11"/>
  <c r="I19" i="11" s="1"/>
  <c r="G19" i="11"/>
  <c r="H18" i="11"/>
  <c r="I18" i="11" s="1"/>
  <c r="G18" i="11"/>
  <c r="R300" i="14" l="1"/>
  <c r="R271" i="14" l="1"/>
  <c r="H271" i="14" s="1"/>
  <c r="I271" i="14" s="1"/>
  <c r="R270" i="14"/>
  <c r="R269" i="14"/>
  <c r="R268" i="14"/>
  <c r="H268" i="14" s="1"/>
  <c r="I268" i="14" s="1"/>
  <c r="R267" i="14"/>
  <c r="H267" i="14" s="1"/>
  <c r="I267" i="14" s="1"/>
  <c r="R249" i="14"/>
  <c r="H249" i="14" s="1"/>
  <c r="I249" i="14" s="1"/>
  <c r="R248" i="14"/>
  <c r="H248" i="14" s="1"/>
  <c r="I248" i="14" s="1"/>
  <c r="R247" i="14"/>
  <c r="H247" i="14" s="1"/>
  <c r="I247" i="14" s="1"/>
  <c r="R186" i="14"/>
  <c r="H186" i="14" s="1"/>
  <c r="I186" i="14" s="1"/>
  <c r="R185" i="14"/>
  <c r="H185" i="14" s="1"/>
  <c r="I185" i="14" s="1"/>
  <c r="R184" i="14"/>
  <c r="H184" i="14" s="1"/>
  <c r="I184" i="14" s="1"/>
  <c r="R181" i="14"/>
  <c r="H181" i="14" s="1"/>
  <c r="I181" i="14" s="1"/>
  <c r="R180" i="14"/>
  <c r="H180" i="14" s="1"/>
  <c r="I180" i="14" s="1"/>
  <c r="R179" i="14"/>
  <c r="H179" i="14" s="1"/>
  <c r="I179" i="14" s="1"/>
  <c r="R178" i="14"/>
  <c r="H178" i="14" s="1"/>
  <c r="I178" i="14" s="1"/>
  <c r="R177" i="14"/>
  <c r="H177" i="14" s="1"/>
  <c r="I177" i="14" s="1"/>
  <c r="R165" i="14"/>
  <c r="H165" i="14" s="1"/>
  <c r="I165" i="14" s="1"/>
  <c r="R164" i="14"/>
  <c r="H164" i="14" s="1"/>
  <c r="I164" i="14" s="1"/>
  <c r="R163" i="14"/>
  <c r="H163" i="14" s="1"/>
  <c r="I163" i="14" s="1"/>
  <c r="R162" i="14"/>
  <c r="H162" i="14" s="1"/>
  <c r="I162" i="14" s="1"/>
  <c r="R161" i="14"/>
  <c r="H161" i="14" s="1"/>
  <c r="I161" i="14" s="1"/>
  <c r="R159" i="14"/>
  <c r="H159" i="14" s="1"/>
  <c r="I159" i="14" s="1"/>
  <c r="R158" i="14"/>
  <c r="H158" i="14" s="1"/>
  <c r="I158" i="14" s="1"/>
  <c r="R153" i="14"/>
  <c r="H153" i="14" s="1"/>
  <c r="I153" i="14" s="1"/>
  <c r="R155" i="14"/>
  <c r="H155" i="14" s="1"/>
  <c r="I155" i="14" s="1"/>
  <c r="R154" i="14"/>
  <c r="H154" i="14" s="1"/>
  <c r="I154" i="14" s="1"/>
  <c r="R146" i="14"/>
  <c r="H146" i="14" s="1"/>
  <c r="I146" i="14" s="1"/>
  <c r="R147" i="14"/>
  <c r="H147" i="14" s="1"/>
  <c r="I147" i="14" s="1"/>
  <c r="R148" i="14"/>
  <c r="H148" i="14" s="1"/>
  <c r="I148" i="14" s="1"/>
  <c r="R137" i="14"/>
  <c r="H137" i="14" s="1"/>
  <c r="I137" i="14" s="1"/>
  <c r="R138" i="14"/>
  <c r="H138" i="14" s="1"/>
  <c r="I138" i="14" s="1"/>
  <c r="R298" i="14"/>
  <c r="H298" i="14" s="1"/>
  <c r="R292" i="14"/>
  <c r="H292" i="14" s="1"/>
  <c r="H300" i="14"/>
  <c r="G300" i="14"/>
  <c r="G298" i="14"/>
  <c r="G297" i="14"/>
  <c r="G296" i="14"/>
  <c r="G295" i="14"/>
  <c r="G294" i="14"/>
  <c r="G292" i="14"/>
  <c r="G291" i="14"/>
  <c r="G290" i="14"/>
  <c r="G289" i="14"/>
  <c r="G288" i="14"/>
  <c r="G287" i="14"/>
  <c r="G286" i="14"/>
  <c r="G285" i="14"/>
  <c r="G284" i="14"/>
  <c r="G283" i="14"/>
  <c r="G282" i="14"/>
  <c r="G281" i="14"/>
  <c r="G280" i="14"/>
  <c r="G279" i="14"/>
  <c r="G278" i="14"/>
  <c r="G277" i="14"/>
  <c r="G276" i="14"/>
  <c r="G275" i="14"/>
  <c r="G274" i="14"/>
  <c r="G273" i="14"/>
  <c r="G271" i="14"/>
  <c r="G270" i="14"/>
  <c r="G269" i="14"/>
  <c r="G268" i="14"/>
  <c r="G267" i="14"/>
  <c r="G249" i="14"/>
  <c r="G248" i="14"/>
  <c r="G247" i="14"/>
  <c r="G245" i="14"/>
  <c r="G244" i="14"/>
  <c r="G242" i="14"/>
  <c r="G241" i="14"/>
  <c r="G240" i="14"/>
  <c r="G239" i="14"/>
  <c r="G238" i="14"/>
  <c r="G236" i="14"/>
  <c r="G235" i="14"/>
  <c r="G234" i="14"/>
  <c r="G233" i="14"/>
  <c r="G232" i="14"/>
  <c r="G231" i="14"/>
  <c r="G230" i="14"/>
  <c r="G229" i="14"/>
  <c r="G228" i="14"/>
  <c r="G227" i="14"/>
  <c r="G226" i="14"/>
  <c r="G225" i="14"/>
  <c r="G224" i="14"/>
  <c r="G223" i="14"/>
  <c r="G221" i="14"/>
  <c r="G220" i="14"/>
  <c r="G219" i="14"/>
  <c r="G218" i="14"/>
  <c r="G216" i="14"/>
  <c r="G215" i="14"/>
  <c r="G214" i="14"/>
  <c r="G212" i="14"/>
  <c r="G211" i="14"/>
  <c r="G210" i="14"/>
  <c r="G209" i="14"/>
  <c r="G208" i="14"/>
  <c r="G206" i="14"/>
  <c r="G205" i="14"/>
  <c r="G204" i="14"/>
  <c r="G203" i="14"/>
  <c r="G202" i="14"/>
  <c r="G201" i="14"/>
  <c r="G199" i="14"/>
  <c r="G198" i="14"/>
  <c r="G197" i="14"/>
  <c r="G196" i="14"/>
  <c r="G195" i="14"/>
  <c r="G194" i="14"/>
  <c r="G192" i="14"/>
  <c r="G191" i="14"/>
  <c r="G190" i="14"/>
  <c r="G189" i="14"/>
  <c r="G188" i="14"/>
  <c r="G186" i="14"/>
  <c r="G185" i="14"/>
  <c r="G184" i="14"/>
  <c r="G181" i="14"/>
  <c r="G180" i="14"/>
  <c r="G179" i="14"/>
  <c r="G178" i="14"/>
  <c r="G177" i="14"/>
  <c r="G165" i="14"/>
  <c r="G164" i="14"/>
  <c r="G163" i="14"/>
  <c r="G162" i="14"/>
  <c r="G161" i="14"/>
  <c r="G159" i="14"/>
  <c r="G158" i="14"/>
  <c r="G154" i="14"/>
  <c r="G155" i="14"/>
  <c r="G153" i="14"/>
  <c r="G152" i="14"/>
  <c r="G148" i="14"/>
  <c r="G147" i="14"/>
  <c r="G146" i="14"/>
  <c r="G145" i="14"/>
  <c r="G144" i="14"/>
  <c r="G143" i="14"/>
  <c r="G142" i="14"/>
  <c r="G141" i="14"/>
  <c r="G140" i="14"/>
  <c r="G138" i="14"/>
  <c r="G137" i="14"/>
  <c r="G136" i="14"/>
  <c r="G133" i="14"/>
  <c r="G132" i="14"/>
  <c r="G131" i="14"/>
  <c r="G130" i="14"/>
  <c r="G128" i="14"/>
  <c r="G125" i="14"/>
  <c r="G124" i="14"/>
  <c r="G122" i="14"/>
  <c r="G121" i="14"/>
  <c r="G120" i="14"/>
  <c r="G119" i="14"/>
  <c r="G118" i="14"/>
  <c r="G117" i="14"/>
  <c r="G116" i="14"/>
  <c r="G115" i="14"/>
  <c r="G114" i="14"/>
  <c r="G113" i="14"/>
  <c r="G112" i="14"/>
  <c r="G111" i="14"/>
  <c r="G110" i="14"/>
  <c r="G109" i="14"/>
  <c r="G107" i="14"/>
  <c r="G106" i="14"/>
  <c r="G104" i="14"/>
  <c r="G103" i="14"/>
  <c r="G102" i="14"/>
  <c r="G101" i="14"/>
  <c r="G100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H39" i="14"/>
  <c r="I39" i="14" s="1"/>
  <c r="G39" i="14"/>
  <c r="G38" i="14"/>
  <c r="G37" i="14"/>
  <c r="G36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0" i="14"/>
  <c r="G19" i="14"/>
  <c r="G18" i="14"/>
  <c r="G17" i="14"/>
  <c r="G16" i="14"/>
  <c r="G15" i="14"/>
  <c r="G14" i="14"/>
  <c r="G13" i="14"/>
  <c r="G11" i="14"/>
  <c r="G9" i="14"/>
  <c r="G8" i="14"/>
  <c r="G6" i="14"/>
  <c r="R6" i="14"/>
  <c r="H6" i="14" s="1"/>
  <c r="I6" i="14" s="1"/>
  <c r="R7" i="14"/>
  <c r="R8" i="14"/>
  <c r="H8" i="14" s="1"/>
  <c r="I8" i="14" s="1"/>
  <c r="R9" i="14"/>
  <c r="H9" i="14" s="1"/>
  <c r="I9" i="14" s="1"/>
  <c r="R11" i="14"/>
  <c r="H11" i="14" s="1"/>
  <c r="I11" i="14" s="1"/>
  <c r="R13" i="14"/>
  <c r="H13" i="14" s="1"/>
  <c r="I13" i="14" s="1"/>
  <c r="R14" i="14"/>
  <c r="H14" i="14" s="1"/>
  <c r="I14" i="14" s="1"/>
  <c r="R15" i="14"/>
  <c r="H15" i="14" s="1"/>
  <c r="I15" i="14" s="1"/>
  <c r="R16" i="14"/>
  <c r="H16" i="14" s="1"/>
  <c r="I16" i="14" s="1"/>
  <c r="R17" i="14"/>
  <c r="H17" i="14" s="1"/>
  <c r="I17" i="14" s="1"/>
  <c r="R18" i="14"/>
  <c r="H18" i="14" s="1"/>
  <c r="I18" i="14" s="1"/>
  <c r="R19" i="14"/>
  <c r="H19" i="14" s="1"/>
  <c r="I19" i="14" s="1"/>
  <c r="R20" i="14"/>
  <c r="H20" i="14" s="1"/>
  <c r="I20" i="14" s="1"/>
  <c r="R21" i="14"/>
  <c r="R23" i="14"/>
  <c r="H23" i="14" s="1"/>
  <c r="I23" i="14" s="1"/>
  <c r="R24" i="14"/>
  <c r="H24" i="14" s="1"/>
  <c r="I24" i="14" s="1"/>
  <c r="R25" i="14"/>
  <c r="H25" i="14" s="1"/>
  <c r="I25" i="14" s="1"/>
  <c r="R26" i="14"/>
  <c r="H26" i="14" s="1"/>
  <c r="I26" i="14" s="1"/>
  <c r="R27" i="14"/>
  <c r="H27" i="14" s="1"/>
  <c r="I27" i="14" s="1"/>
  <c r="R28" i="14"/>
  <c r="H28" i="14" s="1"/>
  <c r="I28" i="14" s="1"/>
  <c r="R29" i="14"/>
  <c r="H29" i="14" s="1"/>
  <c r="I29" i="14" s="1"/>
  <c r="R30" i="14"/>
  <c r="H30" i="14" s="1"/>
  <c r="I30" i="14" s="1"/>
  <c r="R31" i="14"/>
  <c r="H31" i="14" s="1"/>
  <c r="I31" i="14" s="1"/>
  <c r="R32" i="14"/>
  <c r="H32" i="14" s="1"/>
  <c r="I32" i="14" s="1"/>
  <c r="R33" i="14"/>
  <c r="H33" i="14" s="1"/>
  <c r="I33" i="14" s="1"/>
  <c r="R34" i="14"/>
  <c r="H34" i="14" s="1"/>
  <c r="I34" i="14" s="1"/>
  <c r="R35" i="14"/>
  <c r="R36" i="14"/>
  <c r="H36" i="14" s="1"/>
  <c r="I36" i="14" s="1"/>
  <c r="R37" i="14"/>
  <c r="H37" i="14" s="1"/>
  <c r="I37" i="14" s="1"/>
  <c r="R38" i="14"/>
  <c r="H38" i="14" s="1"/>
  <c r="I38" i="14" s="1"/>
  <c r="R40" i="14"/>
  <c r="H40" i="14" s="1"/>
  <c r="I40" i="14" s="1"/>
  <c r="R41" i="14"/>
  <c r="H41" i="14" s="1"/>
  <c r="R42" i="14"/>
  <c r="H42" i="14" s="1"/>
  <c r="I42" i="14" s="1"/>
  <c r="R43" i="14"/>
  <c r="H43" i="14" s="1"/>
  <c r="I43" i="14" s="1"/>
  <c r="R44" i="14"/>
  <c r="H44" i="14" s="1"/>
  <c r="I44" i="14" s="1"/>
  <c r="R45" i="14"/>
  <c r="H45" i="14" s="1"/>
  <c r="I45" i="14" s="1"/>
  <c r="R46" i="14"/>
  <c r="H46" i="14" s="1"/>
  <c r="I46" i="14" s="1"/>
  <c r="R47" i="14"/>
  <c r="H47" i="14" s="1"/>
  <c r="I47" i="14" s="1"/>
  <c r="R48" i="14"/>
  <c r="H48" i="14" s="1"/>
  <c r="I48" i="14" s="1"/>
  <c r="R49" i="14"/>
  <c r="H49" i="14" s="1"/>
  <c r="I49" i="14" s="1"/>
  <c r="R50" i="14"/>
  <c r="H50" i="14" s="1"/>
  <c r="I50" i="14" s="1"/>
  <c r="R51" i="14"/>
  <c r="H51" i="14" s="1"/>
  <c r="I51" i="14" s="1"/>
  <c r="R52" i="14"/>
  <c r="H52" i="14" s="1"/>
  <c r="I52" i="14" s="1"/>
  <c r="R53" i="14"/>
  <c r="H53" i="14" s="1"/>
  <c r="I53" i="14" s="1"/>
  <c r="R54" i="14"/>
  <c r="H54" i="14" s="1"/>
  <c r="I54" i="14" s="1"/>
  <c r="R55" i="14"/>
  <c r="H55" i="14" s="1"/>
  <c r="I55" i="14" s="1"/>
  <c r="R56" i="14"/>
  <c r="H56" i="14" s="1"/>
  <c r="I56" i="14" s="1"/>
  <c r="R57" i="14"/>
  <c r="H57" i="14" s="1"/>
  <c r="I57" i="14" s="1"/>
  <c r="R58" i="14"/>
  <c r="H58" i="14" s="1"/>
  <c r="I58" i="14" s="1"/>
  <c r="R59" i="14"/>
  <c r="H59" i="14" s="1"/>
  <c r="I59" i="14" s="1"/>
  <c r="R60" i="14"/>
  <c r="H60" i="14" s="1"/>
  <c r="I60" i="14" s="1"/>
  <c r="R61" i="14"/>
  <c r="H61" i="14" s="1"/>
  <c r="I61" i="14" s="1"/>
  <c r="R62" i="14"/>
  <c r="H62" i="14" s="1"/>
  <c r="I62" i="14" s="1"/>
  <c r="R63" i="14"/>
  <c r="H63" i="14" s="1"/>
  <c r="I63" i="14" s="1"/>
  <c r="R64" i="14"/>
  <c r="H64" i="14" s="1"/>
  <c r="I64" i="14" s="1"/>
  <c r="R65" i="14"/>
  <c r="H65" i="14" s="1"/>
  <c r="I65" i="14" s="1"/>
  <c r="R66" i="14"/>
  <c r="H66" i="14" s="1"/>
  <c r="I66" i="14" s="1"/>
  <c r="R67" i="14"/>
  <c r="H67" i="14" s="1"/>
  <c r="I67" i="14" s="1"/>
  <c r="R68" i="14"/>
  <c r="H68" i="14" s="1"/>
  <c r="I68" i="14" s="1"/>
  <c r="R69" i="14"/>
  <c r="H69" i="14" s="1"/>
  <c r="I69" i="14" s="1"/>
  <c r="R70" i="14"/>
  <c r="H70" i="14" s="1"/>
  <c r="I70" i="14" s="1"/>
  <c r="R71" i="14"/>
  <c r="H71" i="14" s="1"/>
  <c r="I71" i="14" s="1"/>
  <c r="R72" i="14"/>
  <c r="H72" i="14" s="1"/>
  <c r="I72" i="14" s="1"/>
  <c r="R73" i="14"/>
  <c r="H73" i="14" s="1"/>
  <c r="I73" i="14" s="1"/>
  <c r="R74" i="14"/>
  <c r="H74" i="14" s="1"/>
  <c r="I74" i="14" s="1"/>
  <c r="R75" i="14"/>
  <c r="H75" i="14" s="1"/>
  <c r="I75" i="14" s="1"/>
  <c r="R76" i="14"/>
  <c r="H76" i="14" s="1"/>
  <c r="I76" i="14" s="1"/>
  <c r="R77" i="14"/>
  <c r="H78" i="14"/>
  <c r="I78" i="14" s="1"/>
  <c r="R79" i="14"/>
  <c r="H79" i="14" s="1"/>
  <c r="I79" i="14" s="1"/>
  <c r="R80" i="14"/>
  <c r="H80" i="14" s="1"/>
  <c r="I80" i="14" s="1"/>
  <c r="R81" i="14"/>
  <c r="H81" i="14" s="1"/>
  <c r="I81" i="14" s="1"/>
  <c r="R82" i="14"/>
  <c r="H82" i="14" s="1"/>
  <c r="I82" i="14" s="1"/>
  <c r="R83" i="14"/>
  <c r="H83" i="14" s="1"/>
  <c r="I83" i="14" s="1"/>
  <c r="R84" i="14"/>
  <c r="H84" i="14" s="1"/>
  <c r="I84" i="14" s="1"/>
  <c r="R85" i="14"/>
  <c r="H85" i="14" s="1"/>
  <c r="I85" i="14" s="1"/>
  <c r="R86" i="14"/>
  <c r="H86" i="14" s="1"/>
  <c r="I86" i="14" s="1"/>
  <c r="R87" i="14"/>
  <c r="H87" i="14" s="1"/>
  <c r="I87" i="14" s="1"/>
  <c r="R88" i="14"/>
  <c r="H88" i="14" s="1"/>
  <c r="I88" i="14" s="1"/>
  <c r="R89" i="14"/>
  <c r="H89" i="14" s="1"/>
  <c r="I89" i="14" s="1"/>
  <c r="R90" i="14"/>
  <c r="H90" i="14" s="1"/>
  <c r="I90" i="14" s="1"/>
  <c r="R91" i="14"/>
  <c r="H91" i="14" s="1"/>
  <c r="I91" i="14" s="1"/>
  <c r="R92" i="14"/>
  <c r="H92" i="14" s="1"/>
  <c r="I92" i="14" s="1"/>
  <c r="R93" i="14"/>
  <c r="H93" i="14" s="1"/>
  <c r="I93" i="14" s="1"/>
  <c r="R94" i="14"/>
  <c r="H94" i="14" s="1"/>
  <c r="I94" i="14" s="1"/>
  <c r="R95" i="14"/>
  <c r="H95" i="14" s="1"/>
  <c r="I95" i="14" s="1"/>
  <c r="R96" i="14"/>
  <c r="H96" i="14" s="1"/>
  <c r="I96" i="14" s="1"/>
  <c r="R97" i="14"/>
  <c r="H97" i="14" s="1"/>
  <c r="I97" i="14" s="1"/>
  <c r="R99" i="14"/>
  <c r="R100" i="14"/>
  <c r="H100" i="14" s="1"/>
  <c r="I100" i="14" s="1"/>
  <c r="R101" i="14"/>
  <c r="H101" i="14" s="1"/>
  <c r="I101" i="14" s="1"/>
  <c r="R102" i="14"/>
  <c r="H102" i="14" s="1"/>
  <c r="I102" i="14" s="1"/>
  <c r="R103" i="14"/>
  <c r="H103" i="14" s="1"/>
  <c r="I103" i="14" s="1"/>
  <c r="R104" i="14"/>
  <c r="H104" i="14" s="1"/>
  <c r="I104" i="14" s="1"/>
  <c r="R105" i="14"/>
  <c r="R106" i="14"/>
  <c r="H106" i="14" s="1"/>
  <c r="I106" i="14" s="1"/>
  <c r="R107" i="14"/>
  <c r="H107" i="14" s="1"/>
  <c r="I107" i="14" s="1"/>
  <c r="R108" i="14"/>
  <c r="R109" i="14"/>
  <c r="H109" i="14" s="1"/>
  <c r="I109" i="14" s="1"/>
  <c r="R110" i="14"/>
  <c r="H110" i="14" s="1"/>
  <c r="I110" i="14" s="1"/>
  <c r="R111" i="14"/>
  <c r="H111" i="14" s="1"/>
  <c r="I111" i="14" s="1"/>
  <c r="R112" i="14"/>
  <c r="H112" i="14" s="1"/>
  <c r="I112" i="14" s="1"/>
  <c r="R113" i="14"/>
  <c r="H113" i="14" s="1"/>
  <c r="I113" i="14" s="1"/>
  <c r="R114" i="14"/>
  <c r="H114" i="14" s="1"/>
  <c r="I114" i="14" s="1"/>
  <c r="R115" i="14"/>
  <c r="H115" i="14" s="1"/>
  <c r="I115" i="14" s="1"/>
  <c r="R116" i="14"/>
  <c r="H116" i="14" s="1"/>
  <c r="I116" i="14" s="1"/>
  <c r="R117" i="14"/>
  <c r="H117" i="14" s="1"/>
  <c r="I117" i="14" s="1"/>
  <c r="R118" i="14"/>
  <c r="H118" i="14" s="1"/>
  <c r="I118" i="14" s="1"/>
  <c r="R119" i="14"/>
  <c r="H119" i="14" s="1"/>
  <c r="I119" i="14" s="1"/>
  <c r="R120" i="14"/>
  <c r="H120" i="14" s="1"/>
  <c r="R121" i="14"/>
  <c r="H121" i="14" s="1"/>
  <c r="I121" i="14" s="1"/>
  <c r="R122" i="14"/>
  <c r="H122" i="14" s="1"/>
  <c r="I122" i="14" s="1"/>
  <c r="R123" i="14"/>
  <c r="R124" i="14"/>
  <c r="H124" i="14" s="1"/>
  <c r="I124" i="14" s="1"/>
  <c r="R125" i="14"/>
  <c r="H125" i="14" s="1"/>
  <c r="R126" i="14"/>
  <c r="R128" i="14"/>
  <c r="H128" i="14" s="1"/>
  <c r="I128" i="14" s="1"/>
  <c r="R129" i="14"/>
  <c r="R130" i="14"/>
  <c r="H130" i="14" s="1"/>
  <c r="I130" i="14" s="1"/>
  <c r="R131" i="14"/>
  <c r="H131" i="14" s="1"/>
  <c r="I131" i="14" s="1"/>
  <c r="R132" i="14"/>
  <c r="H132" i="14" s="1"/>
  <c r="I132" i="14" s="1"/>
  <c r="R133" i="14"/>
  <c r="H133" i="14" s="1"/>
  <c r="I133" i="14" s="1"/>
  <c r="R134" i="14"/>
  <c r="R135" i="14"/>
  <c r="R136" i="14"/>
  <c r="H136" i="14" s="1"/>
  <c r="I136" i="14" s="1"/>
  <c r="R139" i="14"/>
  <c r="R140" i="14"/>
  <c r="H140" i="14" s="1"/>
  <c r="I140" i="14" s="1"/>
  <c r="R141" i="14"/>
  <c r="H141" i="14" s="1"/>
  <c r="I141" i="14" s="1"/>
  <c r="R142" i="14"/>
  <c r="H142" i="14" s="1"/>
  <c r="I142" i="14" s="1"/>
  <c r="R143" i="14"/>
  <c r="H143" i="14" s="1"/>
  <c r="I143" i="14" s="1"/>
  <c r="R144" i="14"/>
  <c r="H144" i="14" s="1"/>
  <c r="I144" i="14" s="1"/>
  <c r="R145" i="14"/>
  <c r="H145" i="14" s="1"/>
  <c r="I145" i="14" s="1"/>
  <c r="R149" i="14"/>
  <c r="R152" i="14"/>
  <c r="H152" i="14" s="1"/>
  <c r="I152" i="14" s="1"/>
  <c r="R156" i="14"/>
  <c r="R157" i="14"/>
  <c r="R160" i="14"/>
  <c r="R176" i="14"/>
  <c r="R182" i="14"/>
  <c r="R183" i="14"/>
  <c r="R187" i="14"/>
  <c r="R188" i="14"/>
  <c r="H188" i="14" s="1"/>
  <c r="I188" i="14" s="1"/>
  <c r="R189" i="14"/>
  <c r="H189" i="14" s="1"/>
  <c r="I189" i="14" s="1"/>
  <c r="R190" i="14"/>
  <c r="H190" i="14" s="1"/>
  <c r="I190" i="14" s="1"/>
  <c r="R191" i="14"/>
  <c r="H191" i="14" s="1"/>
  <c r="I191" i="14" s="1"/>
  <c r="R192" i="14"/>
  <c r="H192" i="14" s="1"/>
  <c r="I192" i="14" s="1"/>
  <c r="R193" i="14"/>
  <c r="R194" i="14"/>
  <c r="H194" i="14" s="1"/>
  <c r="I194" i="14" s="1"/>
  <c r="R195" i="14"/>
  <c r="H195" i="14" s="1"/>
  <c r="I195" i="14" s="1"/>
  <c r="R196" i="14"/>
  <c r="H196" i="14" s="1"/>
  <c r="I196" i="14" s="1"/>
  <c r="R197" i="14"/>
  <c r="H197" i="14" s="1"/>
  <c r="I197" i="14" s="1"/>
  <c r="R198" i="14"/>
  <c r="H198" i="14" s="1"/>
  <c r="I198" i="14" s="1"/>
  <c r="R199" i="14"/>
  <c r="H199" i="14" s="1"/>
  <c r="I199" i="14" s="1"/>
  <c r="R200" i="14"/>
  <c r="R201" i="14"/>
  <c r="H201" i="14" s="1"/>
  <c r="I201" i="14" s="1"/>
  <c r="R202" i="14"/>
  <c r="H202" i="14" s="1"/>
  <c r="I202" i="14" s="1"/>
  <c r="R203" i="14"/>
  <c r="H203" i="14" s="1"/>
  <c r="I203" i="14" s="1"/>
  <c r="R204" i="14"/>
  <c r="H204" i="14" s="1"/>
  <c r="I204" i="14" s="1"/>
  <c r="R205" i="14"/>
  <c r="H205" i="14" s="1"/>
  <c r="I205" i="14" s="1"/>
  <c r="R206" i="14"/>
  <c r="H206" i="14" s="1"/>
  <c r="I206" i="14" s="1"/>
  <c r="R207" i="14"/>
  <c r="R208" i="14"/>
  <c r="H208" i="14" s="1"/>
  <c r="I208" i="14" s="1"/>
  <c r="R209" i="14"/>
  <c r="H209" i="14" s="1"/>
  <c r="I209" i="14" s="1"/>
  <c r="R210" i="14"/>
  <c r="H210" i="14" s="1"/>
  <c r="I210" i="14" s="1"/>
  <c r="R211" i="14"/>
  <c r="H211" i="14" s="1"/>
  <c r="I211" i="14" s="1"/>
  <c r="R212" i="14"/>
  <c r="H212" i="14" s="1"/>
  <c r="I212" i="14" s="1"/>
  <c r="R213" i="14"/>
  <c r="R214" i="14"/>
  <c r="H214" i="14" s="1"/>
  <c r="I214" i="14" s="1"/>
  <c r="R215" i="14"/>
  <c r="H215" i="14" s="1"/>
  <c r="I215" i="14" s="1"/>
  <c r="R216" i="14"/>
  <c r="H216" i="14" s="1"/>
  <c r="I216" i="14" s="1"/>
  <c r="R217" i="14"/>
  <c r="R218" i="14"/>
  <c r="H218" i="14" s="1"/>
  <c r="I218" i="14" s="1"/>
  <c r="R219" i="14"/>
  <c r="H219" i="14" s="1"/>
  <c r="I219" i="14" s="1"/>
  <c r="R220" i="14"/>
  <c r="H220" i="14" s="1"/>
  <c r="I220" i="14" s="1"/>
  <c r="R221" i="14"/>
  <c r="H221" i="14" s="1"/>
  <c r="I221" i="14" s="1"/>
  <c r="R222" i="14"/>
  <c r="R223" i="14"/>
  <c r="H223" i="14" s="1"/>
  <c r="I223" i="14" s="1"/>
  <c r="R224" i="14"/>
  <c r="H224" i="14" s="1"/>
  <c r="I224" i="14" s="1"/>
  <c r="R225" i="14"/>
  <c r="H225" i="14" s="1"/>
  <c r="I225" i="14" s="1"/>
  <c r="R226" i="14"/>
  <c r="H226" i="14" s="1"/>
  <c r="I226" i="14" s="1"/>
  <c r="R227" i="14"/>
  <c r="H227" i="14" s="1"/>
  <c r="I227" i="14" s="1"/>
  <c r="R228" i="14"/>
  <c r="H228" i="14" s="1"/>
  <c r="I228" i="14" s="1"/>
  <c r="R229" i="14"/>
  <c r="H229" i="14" s="1"/>
  <c r="I229" i="14" s="1"/>
  <c r="R230" i="14"/>
  <c r="H230" i="14" s="1"/>
  <c r="I230" i="14" s="1"/>
  <c r="R231" i="14"/>
  <c r="H231" i="14" s="1"/>
  <c r="I231" i="14" s="1"/>
  <c r="R232" i="14"/>
  <c r="H232" i="14" s="1"/>
  <c r="I232" i="14" s="1"/>
  <c r="R233" i="14"/>
  <c r="H233" i="14" s="1"/>
  <c r="I233" i="14" s="1"/>
  <c r="R234" i="14"/>
  <c r="H234" i="14" s="1"/>
  <c r="I234" i="14" s="1"/>
  <c r="R235" i="14"/>
  <c r="H235" i="14" s="1"/>
  <c r="I235" i="14" s="1"/>
  <c r="R236" i="14"/>
  <c r="H236" i="14" s="1"/>
  <c r="I236" i="14" s="1"/>
  <c r="R237" i="14"/>
  <c r="R238" i="14"/>
  <c r="H238" i="14" s="1"/>
  <c r="I238" i="14" s="1"/>
  <c r="R239" i="14"/>
  <c r="H239" i="14" s="1"/>
  <c r="I239" i="14" s="1"/>
  <c r="R240" i="14"/>
  <c r="H240" i="14" s="1"/>
  <c r="I240" i="14" s="1"/>
  <c r="R241" i="14"/>
  <c r="H241" i="14" s="1"/>
  <c r="I241" i="14" s="1"/>
  <c r="R242" i="14"/>
  <c r="H242" i="14" s="1"/>
  <c r="I242" i="14" s="1"/>
  <c r="R243" i="14"/>
  <c r="R244" i="14"/>
  <c r="H244" i="14" s="1"/>
  <c r="I244" i="14" s="1"/>
  <c r="R245" i="14"/>
  <c r="H245" i="14" s="1"/>
  <c r="I245" i="14" s="1"/>
  <c r="R246" i="14"/>
  <c r="R266" i="14"/>
  <c r="H269" i="14"/>
  <c r="I269" i="14" s="1"/>
  <c r="H270" i="14"/>
  <c r="I270" i="14" s="1"/>
  <c r="R272" i="14"/>
  <c r="R273" i="14"/>
  <c r="H273" i="14" s="1"/>
  <c r="I273" i="14" s="1"/>
  <c r="R274" i="14"/>
  <c r="H274" i="14" s="1"/>
  <c r="I274" i="14" s="1"/>
  <c r="R275" i="14"/>
  <c r="H275" i="14" s="1"/>
  <c r="I275" i="14" s="1"/>
  <c r="R276" i="14"/>
  <c r="H276" i="14" s="1"/>
  <c r="I276" i="14" s="1"/>
  <c r="R277" i="14"/>
  <c r="H277" i="14" s="1"/>
  <c r="I277" i="14" s="1"/>
  <c r="R278" i="14"/>
  <c r="H278" i="14" s="1"/>
  <c r="I278" i="14" s="1"/>
  <c r="R279" i="14"/>
  <c r="H279" i="14" s="1"/>
  <c r="I279" i="14" s="1"/>
  <c r="R280" i="14"/>
  <c r="H280" i="14" s="1"/>
  <c r="I280" i="14" s="1"/>
  <c r="R281" i="14"/>
  <c r="H281" i="14" s="1"/>
  <c r="I281" i="14" s="1"/>
  <c r="R282" i="14"/>
  <c r="H282" i="14" s="1"/>
  <c r="R283" i="14"/>
  <c r="H283" i="14" s="1"/>
  <c r="R284" i="14"/>
  <c r="H284" i="14" s="1"/>
  <c r="R285" i="14"/>
  <c r="H285" i="14" s="1"/>
  <c r="R286" i="14"/>
  <c r="H286" i="14" s="1"/>
  <c r="R287" i="14"/>
  <c r="H287" i="14" s="1"/>
  <c r="R288" i="14"/>
  <c r="H288" i="14" s="1"/>
  <c r="R289" i="14"/>
  <c r="H289" i="14" s="1"/>
  <c r="R290" i="14"/>
  <c r="H290" i="14" s="1"/>
  <c r="R291" i="14"/>
  <c r="H291" i="14" s="1"/>
  <c r="R293" i="14"/>
  <c r="R294" i="14"/>
  <c r="H294" i="14" s="1"/>
  <c r="R295" i="14"/>
  <c r="H295" i="14" s="1"/>
  <c r="R296" i="14"/>
  <c r="H296" i="14" s="1"/>
  <c r="R297" i="14"/>
  <c r="H297" i="14" s="1"/>
  <c r="H7" i="14" l="1"/>
  <c r="I7" i="14" s="1"/>
  <c r="I288" i="14"/>
  <c r="I297" i="14"/>
  <c r="I286" i="14"/>
  <c r="I295" i="14"/>
  <c r="I294" i="14"/>
  <c r="I285" i="14"/>
  <c r="I120" i="14"/>
  <c r="I291" i="14"/>
  <c r="I287" i="14"/>
  <c r="I284" i="14"/>
  <c r="I283" i="14"/>
  <c r="I282" i="14"/>
  <c r="I125" i="14"/>
  <c r="I290" i="14"/>
  <c r="I289" i="14"/>
  <c r="I300" i="14"/>
  <c r="I296" i="14"/>
  <c r="I292" i="14"/>
  <c r="I298" i="14"/>
  <c r="G149" i="11"/>
  <c r="G130" i="11"/>
  <c r="G116" i="11"/>
  <c r="G105" i="11"/>
  <c r="G54" i="11"/>
  <c r="G55" i="11"/>
  <c r="G56" i="11"/>
  <c r="G57" i="11"/>
  <c r="G58" i="11"/>
  <c r="G53" i="11"/>
  <c r="G47" i="11"/>
  <c r="G48" i="11"/>
  <c r="G49" i="11"/>
  <c r="G50" i="11"/>
  <c r="G51" i="11"/>
  <c r="G46" i="11"/>
  <c r="G26" i="11"/>
  <c r="G167" i="11"/>
  <c r="G166" i="11"/>
  <c r="G165" i="11"/>
  <c r="G163" i="11"/>
  <c r="G162" i="11"/>
  <c r="G160" i="11"/>
  <c r="G159" i="11"/>
  <c r="G158" i="11"/>
  <c r="G157" i="11"/>
  <c r="G155" i="11"/>
  <c r="G154" i="11"/>
  <c r="G153" i="11"/>
  <c r="G152" i="11"/>
  <c r="G150" i="11"/>
  <c r="G148" i="11"/>
  <c r="G146" i="11"/>
  <c r="G145" i="11"/>
  <c r="G144" i="11"/>
  <c r="G142" i="11"/>
  <c r="G141" i="11"/>
  <c r="G140" i="11"/>
  <c r="G139" i="11"/>
  <c r="G138" i="11"/>
  <c r="G136" i="11"/>
  <c r="G135" i="11"/>
  <c r="G134" i="11"/>
  <c r="G133" i="11"/>
  <c r="G132" i="11"/>
  <c r="G131" i="11"/>
  <c r="G128" i="11"/>
  <c r="G126" i="11"/>
  <c r="G125" i="11"/>
  <c r="G124" i="11"/>
  <c r="G122" i="11"/>
  <c r="G121" i="11"/>
  <c r="G119" i="11"/>
  <c r="G118" i="11"/>
  <c r="G117" i="11"/>
  <c r="G115" i="11"/>
  <c r="G112" i="11"/>
  <c r="G111" i="11"/>
  <c r="G110" i="11"/>
  <c r="G108" i="11"/>
  <c r="G107" i="11"/>
  <c r="G106" i="11"/>
  <c r="G104" i="11"/>
  <c r="G103" i="11"/>
  <c r="G102" i="11"/>
  <c r="G101" i="11"/>
  <c r="G100" i="11"/>
  <c r="G98" i="11"/>
  <c r="G97" i="11"/>
  <c r="G96" i="11"/>
  <c r="G95" i="11"/>
  <c r="G93" i="11"/>
  <c r="G92" i="11"/>
  <c r="G91" i="11"/>
  <c r="G90" i="11"/>
  <c r="G89" i="11"/>
  <c r="G88" i="11"/>
  <c r="G87" i="11"/>
  <c r="G86" i="11"/>
  <c r="G77" i="11"/>
  <c r="G76" i="11"/>
  <c r="G75" i="11"/>
  <c r="G74" i="11"/>
  <c r="G72" i="11"/>
  <c r="G71" i="11"/>
  <c r="G70" i="11"/>
  <c r="G69" i="11"/>
  <c r="G68" i="11"/>
  <c r="G67" i="11"/>
  <c r="G28" i="11"/>
  <c r="G27" i="11"/>
  <c r="G24" i="11"/>
  <c r="G23" i="11"/>
  <c r="G7" i="11"/>
  <c r="G6" i="11"/>
  <c r="G5" i="11"/>
  <c r="R115" i="11"/>
  <c r="H115" i="11" s="1"/>
  <c r="I115" i="11" s="1"/>
  <c r="R6" i="11"/>
  <c r="H6" i="11" s="1"/>
  <c r="I6" i="11" s="1"/>
  <c r="R7" i="11"/>
  <c r="H7" i="11" s="1"/>
  <c r="I7" i="11" s="1"/>
  <c r="R27" i="11"/>
  <c r="H27" i="11" s="1"/>
  <c r="I27" i="11" s="1"/>
  <c r="R22" i="11"/>
  <c r="H22" i="11" s="1"/>
  <c r="I22" i="11" s="1"/>
  <c r="R23" i="11"/>
  <c r="H23" i="11" s="1"/>
  <c r="I23" i="11" s="1"/>
  <c r="R24" i="11"/>
  <c r="H24" i="11" s="1"/>
  <c r="I24" i="11" s="1"/>
  <c r="R28" i="11"/>
  <c r="H28" i="11" s="1"/>
  <c r="I28" i="11" s="1"/>
  <c r="R116" i="11"/>
  <c r="H116" i="11" s="1"/>
  <c r="R117" i="11"/>
  <c r="H117" i="11" s="1"/>
  <c r="I117" i="11" s="1"/>
  <c r="R118" i="11"/>
  <c r="H118" i="11" s="1"/>
  <c r="I118" i="11" s="1"/>
  <c r="R119" i="11"/>
  <c r="H119" i="11" s="1"/>
  <c r="I119" i="11" s="1"/>
  <c r="R26" i="11"/>
  <c r="H26" i="11" s="1"/>
  <c r="R4" i="11"/>
  <c r="R5" i="11"/>
  <c r="H5" i="11" s="1"/>
  <c r="I5" i="11" s="1"/>
  <c r="R45" i="11"/>
  <c r="R46" i="11"/>
  <c r="H46" i="11" s="1"/>
  <c r="R47" i="11"/>
  <c r="H47" i="11" s="1"/>
  <c r="R48" i="11"/>
  <c r="H48" i="11" s="1"/>
  <c r="I48" i="11" s="1"/>
  <c r="R49" i="11"/>
  <c r="H49" i="11" s="1"/>
  <c r="R50" i="11"/>
  <c r="H50" i="11" s="1"/>
  <c r="I50" i="11" s="1"/>
  <c r="R51" i="11"/>
  <c r="H51" i="11" s="1"/>
  <c r="R52" i="11"/>
  <c r="R53" i="11"/>
  <c r="H53" i="11" s="1"/>
  <c r="R54" i="11"/>
  <c r="H54" i="11" s="1"/>
  <c r="R55" i="11"/>
  <c r="H55" i="11" s="1"/>
  <c r="I55" i="11" s="1"/>
  <c r="R56" i="11"/>
  <c r="H56" i="11" s="1"/>
  <c r="R57" i="11"/>
  <c r="H57" i="11" s="1"/>
  <c r="R58" i="11"/>
  <c r="H58" i="11" s="1"/>
  <c r="R66" i="11"/>
  <c r="R67" i="11"/>
  <c r="H67" i="11" s="1"/>
  <c r="R68" i="11"/>
  <c r="H68" i="11" s="1"/>
  <c r="I68" i="11" s="1"/>
  <c r="R69" i="11"/>
  <c r="H69" i="11" s="1"/>
  <c r="I69" i="11" s="1"/>
  <c r="R70" i="11"/>
  <c r="H70" i="11" s="1"/>
  <c r="R71" i="11"/>
  <c r="H71" i="11" s="1"/>
  <c r="I71" i="11" s="1"/>
  <c r="R72" i="11"/>
  <c r="H72" i="11" s="1"/>
  <c r="I72" i="11" s="1"/>
  <c r="R73" i="11"/>
  <c r="R74" i="11"/>
  <c r="H74" i="11" s="1"/>
  <c r="I74" i="11" s="1"/>
  <c r="R75" i="11"/>
  <c r="H75" i="11" s="1"/>
  <c r="R76" i="11"/>
  <c r="H76" i="11" s="1"/>
  <c r="I76" i="11" s="1"/>
  <c r="R77" i="11"/>
  <c r="H77" i="11" s="1"/>
  <c r="R85" i="11"/>
  <c r="R86" i="11"/>
  <c r="H86" i="11" s="1"/>
  <c r="I86" i="11" s="1"/>
  <c r="R87" i="11"/>
  <c r="H87" i="11" s="1"/>
  <c r="R88" i="11"/>
  <c r="H88" i="11" s="1"/>
  <c r="I88" i="11" s="1"/>
  <c r="R89" i="11"/>
  <c r="H89" i="11" s="1"/>
  <c r="R90" i="11"/>
  <c r="H90" i="11" s="1"/>
  <c r="R91" i="11"/>
  <c r="H91" i="11" s="1"/>
  <c r="R92" i="11"/>
  <c r="H92" i="11" s="1"/>
  <c r="R93" i="11"/>
  <c r="H93" i="11" s="1"/>
  <c r="R94" i="11"/>
  <c r="R95" i="11"/>
  <c r="H95" i="11" s="1"/>
  <c r="I95" i="11" s="1"/>
  <c r="R96" i="11"/>
  <c r="H96" i="11" s="1"/>
  <c r="I96" i="11" s="1"/>
  <c r="R97" i="11"/>
  <c r="H97" i="11" s="1"/>
  <c r="I97" i="11" s="1"/>
  <c r="R98" i="11"/>
  <c r="H98" i="11" s="1"/>
  <c r="R99" i="11"/>
  <c r="R100" i="11"/>
  <c r="H100" i="11" s="1"/>
  <c r="I100" i="11" s="1"/>
  <c r="R101" i="11"/>
  <c r="H101" i="11" s="1"/>
  <c r="I101" i="11" s="1"/>
  <c r="R102" i="11"/>
  <c r="H102" i="11" s="1"/>
  <c r="R103" i="11"/>
  <c r="H103" i="11" s="1"/>
  <c r="R104" i="11"/>
  <c r="H104" i="11" s="1"/>
  <c r="I104" i="11" s="1"/>
  <c r="R105" i="11"/>
  <c r="H105" i="11" s="1"/>
  <c r="I105" i="11" s="1"/>
  <c r="R106" i="11"/>
  <c r="H106" i="11" s="1"/>
  <c r="R107" i="11"/>
  <c r="H107" i="11" s="1"/>
  <c r="I107" i="11" s="1"/>
  <c r="R108" i="11"/>
  <c r="H108" i="11" s="1"/>
  <c r="I108" i="11" s="1"/>
  <c r="R109" i="11"/>
  <c r="R110" i="11"/>
  <c r="H110" i="11" s="1"/>
  <c r="I110" i="11" s="1"/>
  <c r="R111" i="11"/>
  <c r="H111" i="11" s="1"/>
  <c r="I111" i="11" s="1"/>
  <c r="R112" i="11"/>
  <c r="H112" i="11" s="1"/>
  <c r="R120" i="11"/>
  <c r="R121" i="11"/>
  <c r="H121" i="11" s="1"/>
  <c r="R122" i="11"/>
  <c r="H122" i="11" s="1"/>
  <c r="R123" i="11"/>
  <c r="R124" i="11"/>
  <c r="H124" i="11" s="1"/>
  <c r="R125" i="11"/>
  <c r="H125" i="11" s="1"/>
  <c r="R126" i="11"/>
  <c r="H126" i="11" s="1"/>
  <c r="R137" i="11"/>
  <c r="R138" i="11"/>
  <c r="H138" i="11" s="1"/>
  <c r="I138" i="11" s="1"/>
  <c r="R139" i="11"/>
  <c r="H139" i="11" s="1"/>
  <c r="R140" i="11"/>
  <c r="H140" i="11" s="1"/>
  <c r="R141" i="11"/>
  <c r="H141" i="11" s="1"/>
  <c r="R142" i="11"/>
  <c r="H142" i="11" s="1"/>
  <c r="I142" i="11" s="1"/>
  <c r="R143" i="11"/>
  <c r="R144" i="11"/>
  <c r="H144" i="11" s="1"/>
  <c r="R145" i="11"/>
  <c r="H145" i="11" s="1"/>
  <c r="R146" i="11"/>
  <c r="H146" i="11" s="1"/>
  <c r="R147" i="11"/>
  <c r="R148" i="11"/>
  <c r="H148" i="11" s="1"/>
  <c r="I148" i="11" s="1"/>
  <c r="R149" i="11"/>
  <c r="H149" i="11" s="1"/>
  <c r="R150" i="11"/>
  <c r="H150" i="11" s="1"/>
  <c r="R127" i="11"/>
  <c r="R128" i="11"/>
  <c r="H128" i="11" s="1"/>
  <c r="R129" i="11"/>
  <c r="R130" i="11"/>
  <c r="H130" i="11" s="1"/>
  <c r="I130" i="11" s="1"/>
  <c r="R131" i="11"/>
  <c r="H131" i="11" s="1"/>
  <c r="R132" i="11"/>
  <c r="H132" i="11" s="1"/>
  <c r="R133" i="11"/>
  <c r="H133" i="11" s="1"/>
  <c r="R134" i="11"/>
  <c r="H134" i="11" s="1"/>
  <c r="I134" i="11" s="1"/>
  <c r="R135" i="11"/>
  <c r="H135" i="11" s="1"/>
  <c r="R136" i="11"/>
  <c r="H136" i="11" s="1"/>
  <c r="R151" i="11"/>
  <c r="R152" i="11"/>
  <c r="H152" i="11" s="1"/>
  <c r="I152" i="11" s="1"/>
  <c r="R153" i="11"/>
  <c r="H153" i="11" s="1"/>
  <c r="R154" i="11"/>
  <c r="H154" i="11" s="1"/>
  <c r="R155" i="11"/>
  <c r="H155" i="11" s="1"/>
  <c r="R156" i="11"/>
  <c r="R157" i="11"/>
  <c r="H157" i="11" s="1"/>
  <c r="R158" i="11"/>
  <c r="H158" i="11" s="1"/>
  <c r="I158" i="11" s="1"/>
  <c r="R159" i="11"/>
  <c r="H159" i="11" s="1"/>
  <c r="R160" i="11"/>
  <c r="H160" i="11" s="1"/>
  <c r="R161" i="11"/>
  <c r="R162" i="11"/>
  <c r="H162" i="11" s="1"/>
  <c r="R163" i="11"/>
  <c r="H163" i="11" s="1"/>
  <c r="R164" i="11"/>
  <c r="R165" i="11"/>
  <c r="H165" i="11" s="1"/>
  <c r="I165" i="11" s="1"/>
  <c r="R166" i="11"/>
  <c r="H166" i="11" s="1"/>
  <c r="I166" i="11" s="1"/>
  <c r="R167" i="11"/>
  <c r="H167" i="11" s="1"/>
  <c r="I3" i="11"/>
  <c r="H3" i="11"/>
  <c r="I131" i="11" l="1"/>
  <c r="I51" i="11"/>
  <c r="I153" i="11"/>
  <c r="I162" i="11"/>
  <c r="I54" i="11"/>
  <c r="I46" i="11"/>
  <c r="I135" i="11"/>
  <c r="I157" i="11"/>
  <c r="I122" i="11"/>
  <c r="I133" i="11"/>
  <c r="I53" i="11"/>
  <c r="I154" i="11"/>
  <c r="I103" i="11"/>
  <c r="I98" i="11"/>
  <c r="I159" i="11"/>
  <c r="I121" i="11"/>
  <c r="I136" i="11"/>
  <c r="I57" i="11"/>
  <c r="I93" i="11"/>
  <c r="I49" i="11"/>
  <c r="I139" i="11"/>
  <c r="I56" i="11"/>
  <c r="I155" i="11"/>
  <c r="I149" i="11"/>
  <c r="I116" i="11"/>
  <c r="I102" i="11"/>
  <c r="I144" i="11"/>
  <c r="I87" i="11"/>
  <c r="I92" i="11"/>
  <c r="I77" i="11"/>
  <c r="I26" i="11"/>
  <c r="I67" i="11"/>
  <c r="I146" i="11"/>
  <c r="I125" i="11"/>
  <c r="I90" i="11"/>
  <c r="I163" i="11"/>
  <c r="I128" i="11"/>
  <c r="I145" i="11"/>
  <c r="I124" i="11"/>
  <c r="I58" i="11"/>
  <c r="I47" i="11"/>
  <c r="I70" i="11"/>
  <c r="I132" i="11"/>
  <c r="I160" i="11"/>
  <c r="I141" i="11"/>
  <c r="I106" i="11"/>
  <c r="I140" i="11"/>
  <c r="I112" i="11"/>
  <c r="I91" i="11"/>
  <c r="I75" i="11"/>
  <c r="I167" i="11"/>
  <c r="I126" i="11"/>
  <c r="I150" i="11"/>
  <c r="I89" i="11"/>
  <c r="G108" i="27" l="1"/>
  <c r="H108" i="27"/>
  <c r="I108" i="27" s="1"/>
</calcChain>
</file>

<file path=xl/sharedStrings.xml><?xml version="1.0" encoding="utf-8"?>
<sst xmlns="http://schemas.openxmlformats.org/spreadsheetml/2006/main" count="2776" uniqueCount="714">
  <si>
    <t>Company Name:</t>
  </si>
  <si>
    <t>Regional Account Mgr</t>
  </si>
  <si>
    <t>Contact Number</t>
  </si>
  <si>
    <t>Discount off RRP %</t>
  </si>
  <si>
    <t>M</t>
  </si>
  <si>
    <t>Tubular Motors</t>
  </si>
  <si>
    <t>MC</t>
  </si>
  <si>
    <t>Motor Cables</t>
  </si>
  <si>
    <t>WO</t>
  </si>
  <si>
    <t>Window Opener Motors</t>
  </si>
  <si>
    <t>E</t>
  </si>
  <si>
    <t>Electronics</t>
  </si>
  <si>
    <t>A</t>
  </si>
  <si>
    <t>Accessories</t>
  </si>
  <si>
    <t>C</t>
  </si>
  <si>
    <t>Curtains</t>
  </si>
  <si>
    <t>ND</t>
  </si>
  <si>
    <t>NO DISCOUNT</t>
  </si>
  <si>
    <t>This calculator is a guide only.  It is provided for illustrative purposes only and prices generated are not contractual.</t>
  </si>
  <si>
    <t>For confirmation of your pricing agreement please contact your Somfy Regional Sales Manager.</t>
  </si>
  <si>
    <t>Name</t>
  </si>
  <si>
    <t>Phone</t>
  </si>
  <si>
    <t>Email</t>
  </si>
  <si>
    <t>Jay Thurairatnam</t>
  </si>
  <si>
    <t xml:space="preserve">0438 796 787 </t>
  </si>
  <si>
    <t>Jay.Thurairatnam@somfy.com</t>
  </si>
  <si>
    <t>Joel Gray</t>
  </si>
  <si>
    <t>0418 443 450</t>
  </si>
  <si>
    <t>joel.gray@somfy.com</t>
  </si>
  <si>
    <t>Jordan Smith</t>
  </si>
  <si>
    <t xml:space="preserve">0448 923 067 </t>
  </si>
  <si>
    <t>jordan.smith@somfy.com</t>
  </si>
  <si>
    <t>Mohamed Ourdjini</t>
  </si>
  <si>
    <t>0439 406 734</t>
  </si>
  <si>
    <t>Mohamed.OURDJINI@somfy.com</t>
  </si>
  <si>
    <t>Riju Rajeev</t>
  </si>
  <si>
    <t>0413 735 060</t>
  </si>
  <si>
    <t>riju.rajeev@somfy.com</t>
  </si>
  <si>
    <t>Sean Davies</t>
  </si>
  <si>
    <t>0448 826 851</t>
  </si>
  <si>
    <t>Sean.davies@somfy.com</t>
  </si>
  <si>
    <t>Jacinta Ceola-Munn</t>
  </si>
  <si>
    <t>0439 444 726</t>
  </si>
  <si>
    <t>jacinta.ceola-munn@somfy.com</t>
  </si>
  <si>
    <t>Item Number</t>
  </si>
  <si>
    <t>Pricing Code</t>
  </si>
  <si>
    <t>Item Description</t>
  </si>
  <si>
    <t>Order Multiple</t>
  </si>
  <si>
    <t>Stock Status</t>
  </si>
  <si>
    <t>Roller Blinds</t>
  </si>
  <si>
    <t>Roman, Cellular &amp; Venetian Blinds</t>
  </si>
  <si>
    <t>Awnings</t>
  </si>
  <si>
    <t>External Screens</t>
  </si>
  <si>
    <t>Fabric Tension Systems</t>
  </si>
  <si>
    <t>Roller Shutters</t>
  </si>
  <si>
    <t>Window Openers</t>
  </si>
  <si>
    <t>Discount</t>
  </si>
  <si>
    <t>TILT &amp; LIFT 25 RTS</t>
  </si>
  <si>
    <t xml:space="preserve">TILT &amp; LIFT 25 RTS CENTRAL </t>
  </si>
  <si>
    <t>•</t>
  </si>
  <si>
    <t>EXTERNAL LI-ION BATTERY PACK</t>
  </si>
  <si>
    <t>LI-ION WIREFREE CHARGER (V2)</t>
  </si>
  <si>
    <t>ALTUS 28 WIREFREE RTS LI-ION</t>
  </si>
  <si>
    <t>ALTUS 28 WF (WIREFREE) RTS 1.5/28 LI-ION (INT. BATTERY) V2</t>
  </si>
  <si>
    <t xml:space="preserve">20CM EXT CABLE FOR LI-ION FOR CASSETTE (V2)    </t>
  </si>
  <si>
    <t>ALTUS 28 WIREFREE RTS W/ LI-ION EXTERNAL BATTERY</t>
  </si>
  <si>
    <t>ALTUS 28 WIREFREE RTS (EXTERNAL BATTERY - NOT INCLUDED) V2</t>
  </si>
  <si>
    <t>SONESSE 30 WIREFREE RTS LI-ION</t>
  </si>
  <si>
    <t xml:space="preserve">SONESSE 30 WF (WIREFREE) RTS 2/20 LI-ION 12MM (V2 HEAD)  </t>
  </si>
  <si>
    <t>SONESSE 40 WIREFREE RTS LI-ION</t>
  </si>
  <si>
    <t>SONESSE 40 WIREFREE RTS 3/28 LI-ION</t>
  </si>
  <si>
    <t>SONESSE 40 WT</t>
  </si>
  <si>
    <t>SONESSE 40 3/30 2.5M White Cable</t>
  </si>
  <si>
    <t>SONESSE 40 3/30 2.5M White Cable with inline connector</t>
  </si>
  <si>
    <t>SONESSE 40 6/20 2.5M White Cable</t>
  </si>
  <si>
    <t>SONESSE 40 6/20 2.5M White Cable with inline connector</t>
  </si>
  <si>
    <t>SONESSE 40 9/12 2.5M White Cable</t>
  </si>
  <si>
    <t>SONESSE 40 9/12 2.5M White Cable with inline Connector</t>
  </si>
  <si>
    <t>SONESSE 40 RTS</t>
  </si>
  <si>
    <t>SONESSE 40 3/30 RTS 3M White Cable</t>
  </si>
  <si>
    <t>SONESSE 40 3/30 RTS 3M White Cable with inline connector</t>
  </si>
  <si>
    <t>SONESSE 40 6/20 RTS 3M White Cable</t>
  </si>
  <si>
    <t>SONESSE 40 6/20 RTS 3M White Cable with inline connector</t>
  </si>
  <si>
    <t>SONESSE 40 9/12 RTS 3M White Cable</t>
  </si>
  <si>
    <t>SONESSE 40 9/12 RTS 3M White Cable with inline connector</t>
  </si>
  <si>
    <t xml:space="preserve">LS 40 </t>
  </si>
  <si>
    <t xml:space="preserve">LS40 3/30  2.5M White Cable     </t>
  </si>
  <si>
    <t xml:space="preserve">LS40 3/30  2.5M White Cable  with inline connector    </t>
  </si>
  <si>
    <t xml:space="preserve">LS40 4/16  2.5M White Cable     </t>
  </si>
  <si>
    <t xml:space="preserve">LS40 4/16  2.5M White Cable  with inline connector       </t>
  </si>
  <si>
    <t xml:space="preserve">LS40 13/10  2.5M White Cable       </t>
  </si>
  <si>
    <t xml:space="preserve">LS40 13/10  2.5M White Cable  with inline connector         </t>
  </si>
  <si>
    <t>LS</t>
  </si>
  <si>
    <t>ALTUS 40 RTS</t>
  </si>
  <si>
    <t>ALTUS 40 RTS 3/30 3M White Cable</t>
  </si>
  <si>
    <t>ALTUS 40 RTS 3/30 3M White Cable with inline connector</t>
  </si>
  <si>
    <t>ALTUS 40 RTS 13/10 3M White Cable</t>
  </si>
  <si>
    <t>ALTUS 40 RTS 13/10 3M White Cable with inline connector</t>
  </si>
  <si>
    <t>SONESSE 40 RS485</t>
  </si>
  <si>
    <t>SONESSE 40 RS485 3/30 3M White Cable</t>
  </si>
  <si>
    <t>SONESSE 40 RS485 3/30 3M with inline connector</t>
  </si>
  <si>
    <t>SONESSE 40 RS485 6/20 3M White Cable</t>
  </si>
  <si>
    <t>SONESSE 40 RS485 6/20 3M with inline connector</t>
  </si>
  <si>
    <t>SONESSE 40 RS485 9/12 3M White Cable</t>
  </si>
  <si>
    <t>SONESSE 40 RS485 9/12 3M with inline connector</t>
  </si>
  <si>
    <t>LT 50</t>
  </si>
  <si>
    <t xml:space="preserve">ARIANE 6/17  2.5M White Cable            </t>
  </si>
  <si>
    <t xml:space="preserve">ARIANE 6/32 2.5M White Cable               </t>
  </si>
  <si>
    <t xml:space="preserve">JET 10/17 2.5M White Cable                  </t>
  </si>
  <si>
    <t xml:space="preserve">ATLAS 15/17  2.5M White Cable              </t>
  </si>
  <si>
    <t xml:space="preserve">GEMINI 25/17 2.5M White Cable              </t>
  </si>
  <si>
    <t xml:space="preserve">HELIOS 30/17 2.5M White Cable               </t>
  </si>
  <si>
    <t xml:space="preserve">MARINER 40/17 2.5M White Cable             </t>
  </si>
  <si>
    <t xml:space="preserve">VECTRAN 50/12 2.5M White Cable             </t>
  </si>
  <si>
    <t xml:space="preserve">LT 50  RH </t>
  </si>
  <si>
    <t xml:space="preserve">ARIANE 6/17 RH 2.5M White Cable          </t>
  </si>
  <si>
    <t xml:space="preserve">ARIANE 6/32 RH 2.5M White Cable            </t>
  </si>
  <si>
    <t xml:space="preserve">JET 10/17 RH 2.5M White Cable              </t>
  </si>
  <si>
    <t xml:space="preserve">ATLAS 15/17 RH 2.5M White Cable           </t>
  </si>
  <si>
    <t xml:space="preserve">ALTUS 50  RTS </t>
  </si>
  <si>
    <t>ALTUS 50 RTS 6/17 3M White Cable</t>
  </si>
  <si>
    <t>ALTUS 50 RTS 6/32 5M White Cable</t>
  </si>
  <si>
    <t xml:space="preserve">ALTUS 50 RTS 10/17 3M White Cable  </t>
  </si>
  <si>
    <t xml:space="preserve">ALTUS 50 RTS 10/32 5M White Cable  </t>
  </si>
  <si>
    <t>ALTUS 50 RTS 15/17 3M White Cable</t>
  </si>
  <si>
    <t xml:space="preserve">ALTUS 50 RTS 25/17 3M White Cable          </t>
  </si>
  <si>
    <t>ALTUS 50 RTS 30/17 3M White Cable</t>
  </si>
  <si>
    <t>ALTUS 50 RTS 40/17 3M White Cable</t>
  </si>
  <si>
    <t>ALTUS 50 RTS 50/12 3M White Cable</t>
  </si>
  <si>
    <t xml:space="preserve">ALTUS 50 RTS RH </t>
  </si>
  <si>
    <t>ALTUS 50 RTS RH 6/17 3M Black Cable</t>
  </si>
  <si>
    <t>ALTUS 50 RTS RH 6/32 3M White Cable</t>
  </si>
  <si>
    <t>ALTUS 50 RTS RH 15/17 3M Black Cable</t>
  </si>
  <si>
    <t>MAESTRIA 50 RTS (Star head)</t>
  </si>
  <si>
    <t>LT 50  CSI (Manual Override)</t>
  </si>
  <si>
    <t xml:space="preserve">GEMINI 25/17 CSI 2.5M White Cable       </t>
  </si>
  <si>
    <t>MARINER 40/17 CSI 2.5M White Cable</t>
  </si>
  <si>
    <t>LT 50  CSI RTS (Manual Override)</t>
  </si>
  <si>
    <t>METEOR 20/17 CSI RTS 2.5M White Cable</t>
  </si>
  <si>
    <t>MARINER 40/12 CSI RTS 2.5M White Cable</t>
  </si>
  <si>
    <t>VECTRAN 50/12 CSI RTS 2.5M White Cable</t>
  </si>
  <si>
    <t>OREA 50 WT</t>
  </si>
  <si>
    <t>OREA 50 WT 40/17 3M White Cable</t>
  </si>
  <si>
    <t>OREA 50 RTS</t>
  </si>
  <si>
    <t>OREA 50 RTS 6/17 3M White Cable</t>
  </si>
  <si>
    <t>OREA 50 RTS 10/17 3M White Cable</t>
  </si>
  <si>
    <t>OREA 50 RTS 15/17 3M White Cable</t>
  </si>
  <si>
    <t xml:space="preserve">OREA 50 RTS 25/17 3M White Cable  </t>
  </si>
  <si>
    <t>OREA 50 RTS 35/17 3M White Cable</t>
  </si>
  <si>
    <t xml:space="preserve">OREA 50 RTS 40/17 3M White Cable           </t>
  </si>
  <si>
    <t>OREA 50 RTS 50/12 3M White Cable</t>
  </si>
  <si>
    <t>OXIMO 50 RTS</t>
  </si>
  <si>
    <t xml:space="preserve">OXIMO RTS 10/17 3M White Cable      </t>
  </si>
  <si>
    <t xml:space="preserve">OXIMO RTS 15/17 3M White Cable      </t>
  </si>
  <si>
    <t xml:space="preserve">OXIMO RTS 20/17 3M White Cable      </t>
  </si>
  <si>
    <t>OXIMO RTS 30/17 3M White Cable</t>
  </si>
  <si>
    <t xml:space="preserve">OXIMO RTS 40/17 3M White Cable      </t>
  </si>
  <si>
    <t xml:space="preserve">LT 60  </t>
  </si>
  <si>
    <t xml:space="preserve">VEGA 60/12  2.5M White Cable                </t>
  </si>
  <si>
    <t xml:space="preserve">TITAN 100/12  2.5M White Cable              </t>
  </si>
  <si>
    <t xml:space="preserve">TAURUS 120/12  2.5M White Cable             </t>
  </si>
  <si>
    <t xml:space="preserve">ALTUS 60 RTS </t>
  </si>
  <si>
    <t>ALTUS 60 RTS 55/17 3M White Cable</t>
  </si>
  <si>
    <t xml:space="preserve">ALTUS 60 RTS 85/17 3M White Cable               </t>
  </si>
  <si>
    <t xml:space="preserve">ALTUS 60 RTS 120/12 3M White Cable            </t>
  </si>
  <si>
    <t xml:space="preserve">OREA 60 RTS  </t>
  </si>
  <si>
    <t xml:space="preserve">OREA 60 RTS 55/17 3M White Cable             </t>
  </si>
  <si>
    <t xml:space="preserve">OREA 60 RTS 85/17 3M White Cable                </t>
  </si>
  <si>
    <t>OREA 60 RTS 100/12 3M White Cable</t>
  </si>
  <si>
    <t>OREA 60 RTS 120/12 3M White Cable</t>
  </si>
  <si>
    <t>LT 60  CSI  (Manual Override)</t>
  </si>
  <si>
    <t xml:space="preserve">VEGA 60/12 CSI  2.5M White Cable           </t>
  </si>
  <si>
    <t>ANTARES 70/17 CSI  2.5M White Cable</t>
  </si>
  <si>
    <t xml:space="preserve">TITAN 100/12 CSI  2.5M White Cable          </t>
  </si>
  <si>
    <r>
      <t xml:space="preserve">TAURUS 120/12 CSI  2.5M White Cable </t>
    </r>
    <r>
      <rPr>
        <i/>
        <sz val="8"/>
        <rFont val="Arial"/>
        <family val="2"/>
      </rPr>
      <t>- 9910019 Adjustment Tool sold separately</t>
    </r>
  </si>
  <si>
    <t>RODEO</t>
  </si>
  <si>
    <t>RODEO 300mm 230V 450N (rear cable)</t>
  </si>
  <si>
    <t>RODEO 300mm 230V 1000N (rear cable)</t>
  </si>
  <si>
    <t>J4 WT</t>
  </si>
  <si>
    <t>J4 6/24 WT</t>
  </si>
  <si>
    <t>J4 10/24 WT</t>
  </si>
  <si>
    <t>J4 18/24 WT</t>
  </si>
  <si>
    <t>NS</t>
  </si>
  <si>
    <t>Note:</t>
  </si>
  <si>
    <t>LS (Low-Stock Item): Somfy stocks limited quantities of this item. Please contact Somfy before placing an order.</t>
  </si>
  <si>
    <t>NS (Non-stocked item): Somfy does not keep physical stock in our Australian warehouse. There will be a maximum lead time of 104 days for these items. Please contact Somfy before placing an order.</t>
  </si>
  <si>
    <t>Discount Amount</t>
  </si>
  <si>
    <t>HOME AUTOMATION</t>
  </si>
  <si>
    <t>TAHOMA SWITCH</t>
  </si>
  <si>
    <r>
      <t>ETHERNET ADAPTOR FOR TAHOMA SWITCH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 xml:space="preserve">(Compatible with 1871147) - Ethernet cable sold separately </t>
    </r>
  </si>
  <si>
    <t xml:space="preserve">1 CHANNEL SITUO RTS REMOTES </t>
  </si>
  <si>
    <t xml:space="preserve">2 CHANNEL SITUO RTS REMOTES </t>
  </si>
  <si>
    <t xml:space="preserve">5 CHANNEL SITUO RTS REMOTES </t>
  </si>
  <si>
    <t>SITUO SOLIRIS REMOTES</t>
  </si>
  <si>
    <t>1 CHANNEL SITUO VARIATION SOLIRIS RTS REMOTE</t>
  </si>
  <si>
    <t>SITUO VARIATION SOLIRIS RTS PURE</t>
  </si>
  <si>
    <t>1 CHANNEL SITUO VARIATION RTS REMOTE</t>
  </si>
  <si>
    <t>SITUO 1 VARIATION RTS PURE</t>
  </si>
  <si>
    <t>SITUO 1 VARIATION RTS SILVER</t>
  </si>
  <si>
    <t>5 CHANNELS SITUO VARIATION RTS REMOTE</t>
  </si>
  <si>
    <t>SITUO 5 VARIATION RTS PURE</t>
  </si>
  <si>
    <t>SITUO 5 VARIATION RTS SILVER</t>
  </si>
  <si>
    <t>SITUO ACCESSORIES</t>
  </si>
  <si>
    <t>TIMER REMOTES</t>
  </si>
  <si>
    <t>TELIS 6 CHRONIS RTS PURE (6 Channel)</t>
  </si>
  <si>
    <t>TELIS 6 CHRONIS RTS SILVER (6 Channel)</t>
  </si>
  <si>
    <t>16 CHANNEL REMOTES</t>
  </si>
  <si>
    <t>TELIS 16 RTS PURE (16 Channel)</t>
  </si>
  <si>
    <t>TELIS 16 RTS SILVER (16 Channel)</t>
  </si>
  <si>
    <t>SMOOVE WALL MOUNT RTS TRANSMITTERS</t>
  </si>
  <si>
    <t>SMOOVE 1 O/C PURE RTS</t>
  </si>
  <si>
    <t xml:space="preserve">SMOOVE ORIGIN 2  RTS  (inc Pure Frame) </t>
  </si>
  <si>
    <t>SMOOVE ORIGIN 4  RTS  (inc Pure Frame)</t>
  </si>
  <si>
    <t>SMOOVE WALL MOUNT FRAMES</t>
  </si>
  <si>
    <t>SMOOVE PURE FRAME</t>
  </si>
  <si>
    <t>SMOOVE SILVER FRAME</t>
  </si>
  <si>
    <t>SMOOVE BLACK FRAME</t>
  </si>
  <si>
    <t>SMOOVE DOUBLE PURE FRAME</t>
  </si>
  <si>
    <t>UNIVERSALLY CONTROLLED RTS TRANSMITTERS</t>
  </si>
  <si>
    <t>1 CHANNEL BUSLINE TRANSMITTER</t>
  </si>
  <si>
    <t>RS485 RTS TRANSMITTER</t>
  </si>
  <si>
    <t>KEYRING RTS TRANSMITTERS</t>
  </si>
  <si>
    <t>KEYGO 4 RTS (4 Channel)</t>
  </si>
  <si>
    <t>OUTDOOR RTS SENSORS</t>
  </si>
  <si>
    <t xml:space="preserve">EOLIS 3D SENSOR WHITE </t>
  </si>
  <si>
    <t xml:space="preserve">EOLIS 3D SENSOR CREAM </t>
  </si>
  <si>
    <t xml:space="preserve">EOLIS 3D SENSOR BLACK </t>
  </si>
  <si>
    <t>EOLIS RTS SENSOR</t>
  </si>
  <si>
    <t>SOLIRIS RTS SENSOR</t>
  </si>
  <si>
    <t>SUNIS RTS SENSOR</t>
  </si>
  <si>
    <t>OUTDOOR RTS RECEIVERS</t>
  </si>
  <si>
    <t>UNIVERSAL SLIM RECEIVER RTS - CABLE</t>
  </si>
  <si>
    <t>UNIVERSAL SLIM RECEIVER RTS - HIRSCHMANN PLUG</t>
  </si>
  <si>
    <t>SOLIRIS MOD/VAR SLIM RECEIVER RTS - CABLE</t>
  </si>
  <si>
    <t>SOLIRIS MOD/VAR SLIM RECEIVER RTS - HIRSCHMANN PLUG</t>
  </si>
  <si>
    <t>LIGHTING RTS RECEIVERS</t>
  </si>
  <si>
    <t>CENTRALIS LIGHT OUTDOOR RECEIVER RTS</t>
  </si>
  <si>
    <t>MECHANICAL SWITCHES FOR WT MOTORS</t>
  </si>
  <si>
    <t>ELECTRONIC SWITCH/CONTROLLERS FOR WT MOTORS</t>
  </si>
  <si>
    <t>SMOOVE ORIGIN IB PURE (see above for Frame Options)</t>
  </si>
  <si>
    <t>TWO MOTOR COUPLING DEVICE</t>
  </si>
  <si>
    <t>SENSORS FOR WT MOTORS</t>
  </si>
  <si>
    <t>EOLIS WT SENSOR</t>
  </si>
  <si>
    <t>SOLIRIS WT SENSOR</t>
  </si>
  <si>
    <t>SOLIRIS SUN SENSOR</t>
  </si>
  <si>
    <t xml:space="preserve">ONDEIS RAIN SENSOR 230V            </t>
  </si>
  <si>
    <t>MOTOR CONTROLLERS ANIMEO IB+</t>
  </si>
  <si>
    <t>2AC MOTOR CONTROLLER WALL MOUNT</t>
  </si>
  <si>
    <t>4AC MOTOR CONTROLLER WALL MOUNT</t>
  </si>
  <si>
    <t>4AC MOTOR CONTROLLER DIN RAIL MOUNT</t>
  </si>
  <si>
    <t>MOTOR CONTROLLER ACCESSORIES</t>
  </si>
  <si>
    <t>ANIMEO IB+ RTS CARD</t>
  </si>
  <si>
    <t>ANIMEO KNX - Please contact Somfy for sales support, further options and project commissioning</t>
  </si>
  <si>
    <t>KNX 4AC MOTOR CONTROLLER WALL MOUNT</t>
  </si>
  <si>
    <t xml:space="preserve">ANIMEO KNX RECEIVER RTS </t>
  </si>
  <si>
    <r>
      <t>WIREFREE LI-ION SOLAR PANEL KIT -</t>
    </r>
    <r>
      <rPr>
        <i/>
        <sz val="8"/>
        <rFont val="Arial"/>
        <family val="2"/>
      </rPr>
      <t xml:space="preserve"> compatible with 1240512, 1241151, 1241163, 1003293, 1240486 &amp; 9021217</t>
    </r>
  </si>
  <si>
    <r>
      <rPr>
        <sz val="9"/>
        <rFont val="Arial"/>
        <family val="2"/>
      </rPr>
      <t>EXTERNAL LI-ION BATTERY PACK -</t>
    </r>
    <r>
      <rPr>
        <i/>
        <sz val="8"/>
        <rFont val="Arial"/>
        <family val="2"/>
      </rPr>
      <t xml:space="preserve"> compatible with 1241163 &amp; 1003293</t>
    </r>
  </si>
  <si>
    <r>
      <t>MAGNETIC ADAPTOR FOR V2 LI-ION CHARGER</t>
    </r>
    <r>
      <rPr>
        <i/>
        <sz val="8"/>
        <rFont val="Arial"/>
        <family val="2"/>
      </rPr>
      <t xml:space="preserve"> - Compatible with 1240512, 1241151 &amp; 1240486</t>
    </r>
  </si>
  <si>
    <r>
      <t xml:space="preserve">MAGNETIC RIGID CABLE FOR V2 LI-LION CHARGER </t>
    </r>
    <r>
      <rPr>
        <i/>
        <sz val="8"/>
        <rFont val="Arial"/>
        <family val="2"/>
      </rPr>
      <t>- Compatible with 9025165</t>
    </r>
  </si>
  <si>
    <t>Crowns &amp; Wheels</t>
  </si>
  <si>
    <t>Roll up 28 RTS MOTORS</t>
  </si>
  <si>
    <t>ALTUS 28 / SONESSE 30 WIREFREE RTS LI-ION</t>
  </si>
  <si>
    <t>SONESSE 30 WF LOUVOLITE 40MM CROWN &amp; DRIVE</t>
  </si>
  <si>
    <t>SONESSE 30 WF LOUVOLITE 45MM CROWN &amp; DRIVE</t>
  </si>
  <si>
    <t>SONESSE 30 WF ACMEDA SYS45 CROWN &amp; DRVE</t>
  </si>
  <si>
    <t>SONESSE 30 WF ACMEDA SYS45 HEAVY CROWN &amp; DRIVE</t>
  </si>
  <si>
    <t>SONESSE 30 WF HD QUANTUM CROWN &amp; DRIVE</t>
  </si>
  <si>
    <t>SONESSE 30 WF ROLLEASE 1.5/38MM CROWN &amp; DRIVE</t>
  </si>
  <si>
    <t>SONESSE 30 WF TO 400S ADAPTER KIT</t>
  </si>
  <si>
    <t>SONESSE 30 WF HD 37MM CROWN &amp; DRIVE</t>
  </si>
  <si>
    <t>40MM MOTORS</t>
  </si>
  <si>
    <t>SONESSE 40 HD50 CROWN &amp; DRIVE KIT</t>
  </si>
  <si>
    <t>SONESSE 40 CROWN &amp; WHEEL Ø 40mm ROUND TUBE</t>
  </si>
  <si>
    <t>WHEEL Ø 40mm x 1.5mm ROUND TUBE</t>
  </si>
  <si>
    <t>CROWN Ø 40mm x 1.5mm ROUND TUBE</t>
  </si>
  <si>
    <t>WHEEL Ø 40mm OCTAGONAL TUBE  Deprat</t>
  </si>
  <si>
    <t>CROWN Ø 40mm OCTAGONAL TUBE  Deprat</t>
  </si>
  <si>
    <t>WHEEL Ø 40mm OCTAGONAL TUBE Imbac</t>
  </si>
  <si>
    <t>CROWN Ø 40mm OCTAGONAL TUBE Imbac</t>
  </si>
  <si>
    <t>ACMEDA M40 WHEEL</t>
  </si>
  <si>
    <t>ACMEDA M40 CROWN</t>
  </si>
  <si>
    <t xml:space="preserve">WHEEL Ø 50mm x 2mm MADOPRON TUBE       </t>
  </si>
  <si>
    <t xml:space="preserve">CROWN Ø 50mm x 2mm MADOPRON TUBE       </t>
  </si>
  <si>
    <t xml:space="preserve">WHEEL JAI 45MM TUBE </t>
  </si>
  <si>
    <t>50MM MOTORS</t>
  </si>
  <si>
    <t>WHEEL Ø 50 x 1.5 mm ROUND TUBE</t>
  </si>
  <si>
    <t xml:space="preserve">CROWN not required     </t>
  </si>
  <si>
    <t xml:space="preserve">WHEEL Ø 50mm WITH EXTERNAL KEYWAY          </t>
  </si>
  <si>
    <t>SONESSE 50 WHEEL Ø 50 x 1.5 mm ROUND TUBE</t>
  </si>
  <si>
    <t>WHEEL Ø 60 x 2.0mm ROUND TUBE</t>
  </si>
  <si>
    <t>CROWN Ø 60 x 2.0mm ROUND TUBE</t>
  </si>
  <si>
    <t xml:space="preserve">WHEEL Ø 60mm OCTAGONAL TUBE      </t>
  </si>
  <si>
    <t xml:space="preserve">CROWN Ø 60mm OCTAGONAL TUBE      </t>
  </si>
  <si>
    <t>WHEEL Ø 62 x 2.0mm HD ROUND TUBE</t>
  </si>
  <si>
    <t>CROWN Ø 62 x 2.0mm HD ROUND TUBE</t>
  </si>
  <si>
    <t xml:space="preserve">WHEEL Ø 63 x 1.5mm ROUND TUBE   </t>
  </si>
  <si>
    <t xml:space="preserve">CROWN Ø 63 x 1.5mm ROUND TUBE (adapt. LT50/60)     </t>
  </si>
  <si>
    <t>WHEEL Ø 65mm GALV. KEYWAY TUBE  Issey, Sunmaster</t>
  </si>
  <si>
    <t>CROWN Ø 65mm GALV KEYWAY TUBE  Issey, Sunmaster</t>
  </si>
  <si>
    <t xml:space="preserve">WHEEL Ø 60 x 1.5mm ROUND TUBE    </t>
  </si>
  <si>
    <t xml:space="preserve">CROWN Ø 60 x 1.5mm ROUND TUBE    </t>
  </si>
  <si>
    <t>WHEEL Ø 63mm GALV. KEYWAY TUBE  Issey</t>
  </si>
  <si>
    <t>CROWN Ø 63mm GALV. KEYWAY TUBE  Issey</t>
  </si>
  <si>
    <t>WHEEL Ø 65mm GALV. KEYWAY TUBE  Sunmaster</t>
  </si>
  <si>
    <t>CROWN Ø 65mm GALV. KEYWAY TUBE  Sunmaster</t>
  </si>
  <si>
    <t>WHEEL Ø 65mm GALV. KEYWAY TUBE  Issey Sunmaster</t>
  </si>
  <si>
    <t>CROWN Ø 65mm GALV. KEYWAY TUBE  Issey Sunmaster</t>
  </si>
  <si>
    <t>WHEEL Ø 70mm ROCHLING, PERMA, TURNILS</t>
  </si>
  <si>
    <t xml:space="preserve">CROWN Ø 70mm GALV. KEYWAY  </t>
  </si>
  <si>
    <t>WHEEL Ø 70mm KEYWAY  Imbac</t>
  </si>
  <si>
    <t xml:space="preserve">CROWN Ø 70mm  KEYWAY  Imbac </t>
  </si>
  <si>
    <t>WHEEL Ø 70mm KEYWAY TUBE  Franciaflex</t>
  </si>
  <si>
    <t>CROWN Ø 70mm KEYWAY TUBE  Franciaflex</t>
  </si>
  <si>
    <t>WHEEL Ø 70mm ALUM. KEYWAY  Perma, HD, Turnils</t>
  </si>
  <si>
    <t>CROWN Ø 70mm ALUM. KEYWAY   Perma, HD, Turnils  (use with 9707026)</t>
  </si>
  <si>
    <t>WHEEL Ø 70mm OCTAGONAL TUBE</t>
  </si>
  <si>
    <t>CROWN Ø 70mm OCTAGONAL TUBE  (use with 9707026)</t>
  </si>
  <si>
    <t xml:space="preserve">CROWN Ø 78mm DOHNER KEYWAY  </t>
  </si>
  <si>
    <t>WHEEL Ø 78mm DOHNER KEYWAY Aluxor / Issey</t>
  </si>
  <si>
    <t>WHEEL Ø 85mm DOHNER KEYWAY TUBE  Issey</t>
  </si>
  <si>
    <t>CROWN Ø 85mm DOHNER KEYWAY TUBE Issey</t>
  </si>
  <si>
    <t>STOP WHEEL</t>
  </si>
  <si>
    <t>60MM MOTORS</t>
  </si>
  <si>
    <t>CROWN not required</t>
  </si>
  <si>
    <t xml:space="preserve">WHEEL Ø 70mm ALUM. KEYWAY  Perma, HD, Turnils      </t>
  </si>
  <si>
    <t xml:space="preserve">CROWN Ø 70mm ALUM. KEYWAY   Perma, HD, Turnils     </t>
  </si>
  <si>
    <t>CROWN Ø 70mm OCTAGONAL TUBE</t>
  </si>
  <si>
    <t>WHEEL ALUMINIUM Ø 70mm OCTAGONAL TUBE</t>
  </si>
  <si>
    <t>WHEEL Ø  78mm DOHNER ROUND KEYWAY  Turnils</t>
  </si>
  <si>
    <t>CROWN Ø  78mm DOHNER ROUND KEYWAY  Turnils</t>
  </si>
  <si>
    <t>ALUMINIUM WHEEL LT60 DOHNER</t>
  </si>
  <si>
    <t>CROWN Ø 78mm DOHNER KEYWAY Aluxor / Issey</t>
  </si>
  <si>
    <t xml:space="preserve">CROWN Ø 85mm DOHNER KEYWAY TUBE  Issey </t>
  </si>
  <si>
    <t xml:space="preserve">WHEEL Ø 85mm TUBE WITH CANALS  Imbac  </t>
  </si>
  <si>
    <t xml:space="preserve">CROWN Ø 85mm TUBE WITH CANALS  Imbac  </t>
  </si>
  <si>
    <t>WHEEL ALUMINIUM Ø 102 x 2mm ROUND  TUBE</t>
  </si>
  <si>
    <t xml:space="preserve">CROWN TUBE Ø 102 x 2mm  ROUND TUBE                 </t>
  </si>
  <si>
    <t>MOTOR BRACKETS</t>
  </si>
  <si>
    <t xml:space="preserve">MOTOR BRACKET                </t>
  </si>
  <si>
    <t xml:space="preserve">LS40 BRACKET 10mm SQUARE    </t>
  </si>
  <si>
    <t xml:space="preserve">ANGLE MOTOR BRACKET       </t>
  </si>
  <si>
    <t>ACMEDA M40 MOTOR DISC ADAPTER</t>
  </si>
  <si>
    <t>CTS 40 BRACKET</t>
  </si>
  <si>
    <t>40/50MM MOTOR ADAPTERS</t>
  </si>
  <si>
    <t xml:space="preserve">LS40 TO LT50  CROWN &amp; DRIVE SHAFT ADAPTER KIT       </t>
  </si>
  <si>
    <t xml:space="preserve">LS40 TO LT50  MOTOR HEAD ADAPTER   </t>
  </si>
  <si>
    <t xml:space="preserve">ZINC ANGLE MOTOR BRACKET          </t>
  </si>
  <si>
    <t>BRACKET WITH 10mm SQUARE STUD</t>
  </si>
  <si>
    <t>SCREWS - LT50 ONLY (PACK OF 100)</t>
  </si>
  <si>
    <t>UNIVERSAL ZAMAC BRACKET WITHOUT THREADING</t>
  </si>
  <si>
    <t>UNIVERSAL ZAMAC BRACKET WITH THREADING</t>
  </si>
  <si>
    <t xml:space="preserve">ANGLE MOTOR BRACKET </t>
  </si>
  <si>
    <t>FIXING POINT BRACKET</t>
  </si>
  <si>
    <t>STOP RING</t>
  </si>
  <si>
    <t xml:space="preserve">STOP RING LOCKING              </t>
  </si>
  <si>
    <t xml:space="preserve">RH BRACKET WITH 10mm STUD  </t>
  </si>
  <si>
    <t>BRACKET 48mm SADDLE</t>
  </si>
  <si>
    <t>UNIVERSAL ZAMAC BRACKET WITH LOCKING RING</t>
  </si>
  <si>
    <t>BRACKET - WITH 4 FIXING HOLES</t>
  </si>
  <si>
    <t>HIGH LOAD BRACKET 50/60mm</t>
  </si>
  <si>
    <t>50/60MM CSI MOTORS</t>
  </si>
  <si>
    <t xml:space="preserve">SQUARE BRACKET WITH MULTIPLE FIXING POINT </t>
  </si>
  <si>
    <t xml:space="preserve">KIT LT CSI BRACKET </t>
  </si>
  <si>
    <t>INTERMEDIATE BRACKETS</t>
  </si>
  <si>
    <t xml:space="preserve">INTERMEDIATE BRACKET KIT      </t>
  </si>
  <si>
    <t>50/60MM MOTORS</t>
  </si>
  <si>
    <t>ZINC INTERMEDIATE BRACKET</t>
  </si>
  <si>
    <t xml:space="preserve">COLLAR Ø 16mm </t>
  </si>
  <si>
    <t>INTERMEDIATE SHAFT</t>
  </si>
  <si>
    <t>INTERMEDIATE BRACKET KIT (9410639+9146011+1781018)</t>
  </si>
  <si>
    <t>BEARINGS</t>
  </si>
  <si>
    <t xml:space="preserve"> 40MM MOTORS</t>
  </si>
  <si>
    <t xml:space="preserve">PLUG END Ø 40mm WITHOUT SHAFT     </t>
  </si>
  <si>
    <t xml:space="preserve">PLUG END Ø 8mm                  </t>
  </si>
  <si>
    <t xml:space="preserve">PLUG END SHAFT Ø 12mm     </t>
  </si>
  <si>
    <t>PLUG END Ø 50 WITH Ø 10mm SHAFT</t>
  </si>
  <si>
    <t xml:space="preserve">PLUG END Ø 50 WITH Ø 12mm SHAFT </t>
  </si>
  <si>
    <t>PLUG END Ø 50 WITHOUT SHAFT</t>
  </si>
  <si>
    <t>SONESSE 50 TELESCOPIC PLUG END Ø 50 WITH 10mm SHAFT D10</t>
  </si>
  <si>
    <t>SONESSE 50 TELESCOPIC PLUG END Ø 50 WITH 10mm SHAFT D12</t>
  </si>
  <si>
    <t xml:space="preserve">PLUG END Ø 63 WITHOUT SHAFT     </t>
  </si>
  <si>
    <t xml:space="preserve">PLUG END Ø 78 WITHOUT SHAFT     </t>
  </si>
  <si>
    <t xml:space="preserve">PLUG END SHAFT Ø 12mm            </t>
  </si>
  <si>
    <t>SPRING LOADED PLUG END PIN Ø 12</t>
  </si>
  <si>
    <t>ABS WHEELS</t>
  </si>
  <si>
    <t>Ø50MM RIGHT ABS WHEEL</t>
  </si>
  <si>
    <t>Ø50MM LEFT ABS WHEEL</t>
  </si>
  <si>
    <t>Ø50MM RIGHT ABS WHEEL - HIGH TORQUE</t>
  </si>
  <si>
    <t>Ø50MM LEFT ABS WHEEL - HIGH TORQUE</t>
  </si>
  <si>
    <t>PLUG END BRACKETS</t>
  </si>
  <si>
    <t xml:space="preserve">PLUG END BRACKET  Ø 8mm PIN  </t>
  </si>
  <si>
    <t>ZINC PLUG END ANGLE BRACKET D12 PIN</t>
  </si>
  <si>
    <t>ZINC PLUG END ANGLE BRACKET D10 Pin</t>
  </si>
  <si>
    <t>ZINC PLUG END ANGLE BRACKET D12 Pin</t>
  </si>
  <si>
    <t xml:space="preserve">NYLON BALL BORE Ø 12         </t>
  </si>
  <si>
    <t xml:space="preserve">HOLDER FOR NYLON BALL 9028665  </t>
  </si>
  <si>
    <t>FTS HIGH LOAD PLUG END BRACKET</t>
  </si>
  <si>
    <t>WIREFREE ACCESSORIES</t>
  </si>
  <si>
    <t>WALL MOUNT CLIPS FOR BATTERY TUBE</t>
  </si>
  <si>
    <t>25 CM Y CABLE FOR DUAL BATTERY TUBE</t>
  </si>
  <si>
    <t>120CM EXTENSION CABLE FOR BATTERY TUBE</t>
  </si>
  <si>
    <t>25CM EXTENSION CABLE FOR BATTERY TUBE</t>
  </si>
  <si>
    <t>240CM EXTENSION CABLE FOR BATTERY TUBE</t>
  </si>
  <si>
    <t>Concept 25</t>
  </si>
  <si>
    <t>BEARING CTS25 VERSARAIL EASY UP</t>
  </si>
  <si>
    <t>BEARING CTS 25 HD ULTIMATE</t>
  </si>
  <si>
    <t xml:space="preserve">BEARING CTS 25 FABER MINIMATIC / SOFTLINE </t>
  </si>
  <si>
    <t xml:space="preserve"> HEADRAIL ADAPTERS</t>
  </si>
  <si>
    <t xml:space="preserve">HEADRAIL ADAPTER HD ULTIMATE  </t>
  </si>
  <si>
    <t>HEADRAIL ADAPTER FABER MINIMATIC</t>
  </si>
  <si>
    <t xml:space="preserve">HEADRAIL ADAPTER FABER SOFTLINE </t>
  </si>
  <si>
    <t xml:space="preserve">HEADRAIL ADAPTER B.I.G          </t>
  </si>
  <si>
    <t>HEADRAIL ADAPTER VEROSOL PLEATED</t>
  </si>
  <si>
    <t>SHAFT ADAPTERS</t>
  </si>
  <si>
    <t xml:space="preserve">SHAFT ADAPTER HEXAGONAL 5mm   </t>
  </si>
  <si>
    <t xml:space="preserve">SHAFT ADAPTER SQUARE 5mm      </t>
  </si>
  <si>
    <t xml:space="preserve">SHAFT ADAPTER HEXAGONAL 6mm  </t>
  </si>
  <si>
    <t xml:space="preserve">LONG SHAFT ADAPTER  HEXAGONAL 5mm  </t>
  </si>
  <si>
    <t>LONG SHAFT ADAPTER SQUARE 5mm</t>
  </si>
  <si>
    <t xml:space="preserve">LONG SHAFT ADAPTER  HEXAGONAL 6mm  </t>
  </si>
  <si>
    <t>CONES AND CONE COVERS</t>
  </si>
  <si>
    <t xml:space="preserve">SHORT CONE HEXAGONAL 5                  </t>
  </si>
  <si>
    <t xml:space="preserve">SHORT CONE HEXAGONAL 6                  </t>
  </si>
  <si>
    <t xml:space="preserve">SHORT COVER CTS                         </t>
  </si>
  <si>
    <t xml:space="preserve">CONE 25/35 - HEXA 6mm                   </t>
  </si>
  <si>
    <t xml:space="preserve">CONE 25/35 SQUARE 5mm         </t>
  </si>
  <si>
    <t xml:space="preserve">COVER CTS 25/35               </t>
  </si>
  <si>
    <t>RINGS AND LADDER GRIP</t>
  </si>
  <si>
    <t xml:space="preserve">RING 25/35 HEXAGONAL 5mm  </t>
  </si>
  <si>
    <t xml:space="preserve">RING 25/35 HEXAGONAL 6mm  </t>
  </si>
  <si>
    <t xml:space="preserve">RING 25/35 SQUARE 5mm     </t>
  </si>
  <si>
    <t xml:space="preserve">STOP RING 6mm HEX/5mm SQUARE SHAFT </t>
  </si>
  <si>
    <t xml:space="preserve">LADDER GRIP - LADDER BRAID LOOP </t>
  </si>
  <si>
    <t>CD 25 MANUAL ACCESSORIES</t>
  </si>
  <si>
    <t>WHEEL FOR CD 25 4mm CHAIN</t>
  </si>
  <si>
    <t>WHEEL FOR CHAIN 4.5 x 6mm</t>
  </si>
  <si>
    <t>CD25 114.8</t>
  </si>
  <si>
    <t>ROMAN BLIND ACCESSORIES</t>
  </si>
  <si>
    <t>CTS 40mm CONE FOR 50mm H/BX</t>
  </si>
  <si>
    <t>CTS 40mm BEARING FOR 50mm H/BX</t>
  </si>
  <si>
    <t xml:space="preserve">PLUG END FOR 40mm OCTAGONAL TUBE    </t>
  </si>
  <si>
    <t>CSI MOTOR ACCESSORIES</t>
  </si>
  <si>
    <t xml:space="preserve">CRANK HANDLE 1.25M WITH HOOK   </t>
  </si>
  <si>
    <t xml:space="preserve">CRANK HANDLE 2M WITH HOOK      </t>
  </si>
  <si>
    <t>CRANK INVISIBLE BOX OUTLET 1.25M  (to suit 9685122)</t>
  </si>
  <si>
    <t>VERTICAL BOX WITH EYE OUTLET</t>
  </si>
  <si>
    <t>DOUBLE CARDAN WITH EYE OUTLET   (350mm)</t>
  </si>
  <si>
    <t xml:space="preserve">DOUBLE CARDAN                  </t>
  </si>
  <si>
    <t xml:space="preserve">INVISIBLE CARDAN  (to suit 9685140)             </t>
  </si>
  <si>
    <t xml:space="preserve">CARDAN HEXA 7/HEXA 7           </t>
  </si>
  <si>
    <t xml:space="preserve">ADAPTER HEXA 7/HEXA 7          </t>
  </si>
  <si>
    <t xml:space="preserve">SHORT EYE OUTLET 60mm          </t>
  </si>
  <si>
    <t xml:space="preserve">LONG EYE OUTLET 165mm          </t>
  </si>
  <si>
    <t>EXTENSION SHAFT SHORT 220mm</t>
  </si>
  <si>
    <t>EXTENSION SHAFT LONG 330mm</t>
  </si>
  <si>
    <t>GEIGER EYE OUTLET L=100mm</t>
  </si>
  <si>
    <t>EVB ACCESSORIES</t>
  </si>
  <si>
    <t>CLIP 51 x 57 EXTERNAL</t>
  </si>
  <si>
    <t>CLIP 51 x 57 INTERNAL</t>
  </si>
  <si>
    <t>HEXAGONAL 7mm</t>
  </si>
  <si>
    <t>ROUND GROOVE 14 x 3.4</t>
  </si>
  <si>
    <t>12mm SQUARE ADAPTER</t>
  </si>
  <si>
    <t>FTS ACCESSORIES</t>
  </si>
  <si>
    <t xml:space="preserve">GUIDE FLANGE Ø 63mm, exterior diameter Ø 160mm    </t>
  </si>
  <si>
    <t>ACCESSORIES FOR CONTROLS</t>
  </si>
  <si>
    <r>
      <t xml:space="preserve">SURFACE BOX FOR CENTRALIS INDOOR RECEIVER </t>
    </r>
    <r>
      <rPr>
        <i/>
        <sz val="8"/>
        <rFont val="Arial"/>
        <family val="2"/>
      </rPr>
      <t>(Also compatible with 1810334)</t>
    </r>
  </si>
  <si>
    <t>ANIMEO SCREWDRIVER</t>
  </si>
  <si>
    <t>INLINE CONNECTOR ADAPTER</t>
  </si>
  <si>
    <t>POWER CABLES</t>
  </si>
  <si>
    <t>UNIVERSAL TAILS</t>
  </si>
  <si>
    <t>UNIVERSAL TAIL WITH INLINE CONNECTOR WHITE CABLE 2.3M</t>
  </si>
  <si>
    <t>UNIVERSAL TAIL WITH INLINE CONNECTOR WHITE CABLE 5M</t>
  </si>
  <si>
    <t>UNIVERSAL TAIL WITH INLINE CONNECTOR WHITE CABLE 10M</t>
  </si>
  <si>
    <t>RTS/ILT WHITE CABLE 3M with inline connector &amp; 3 pin plug</t>
  </si>
  <si>
    <t>IN-LINE CONNECTOR HOUSING (Trade price only - no discounts apply)</t>
  </si>
  <si>
    <t>50/60MM MOTOR CABLES</t>
  </si>
  <si>
    <t xml:space="preserve">HI PRO WHITE Cable 2.5M       </t>
  </si>
  <si>
    <t xml:space="preserve">HI PRO WHITE Cable 5M            </t>
  </si>
  <si>
    <t xml:space="preserve">HI PRO WHITE Cable 10M               </t>
  </si>
  <si>
    <t xml:space="preserve">HI PRO BLACK Cable 2.5M               </t>
  </si>
  <si>
    <t xml:space="preserve">HI PRO BLACK Cable 5M               </t>
  </si>
  <si>
    <t xml:space="preserve">HI PRO BLACK Cable 10M               </t>
  </si>
  <si>
    <t xml:space="preserve">RTS/ILT WHITE Cable 3M        </t>
  </si>
  <si>
    <t xml:space="preserve">RTS/ILT WHITE Cable 5M        </t>
  </si>
  <si>
    <t xml:space="preserve">RTS/ILT WHITE Cable 10M       </t>
  </si>
  <si>
    <t xml:space="preserve">RTS/ILT BLACK Cable 3M              </t>
  </si>
  <si>
    <t>CSI WHITE Cable 2.5M</t>
  </si>
  <si>
    <t xml:space="preserve">HI PRO BLACK Cable 2.5M with inline connector </t>
  </si>
  <si>
    <t xml:space="preserve">HI PRO WHITE Cable 2.5M with inline connector </t>
  </si>
  <si>
    <t xml:space="preserve">RTS/ILT BLACK Cable 2.5M with inline connector </t>
  </si>
  <si>
    <t xml:space="preserve">RTS/ILT WHITE Cable 2.5M with inline connector </t>
  </si>
  <si>
    <t xml:space="preserve">CSI White Cable 2.5M with inline connector </t>
  </si>
  <si>
    <t>HIRSCHMANN CONNECTOR FOR TAIL (Male with Female Pins)</t>
  </si>
  <si>
    <t>HIRSCHMANN CONNECTOR FOR MOTOR (Female with Male Pins)</t>
  </si>
  <si>
    <t>HI PRO WHITE Cable 2.5M WITH HIRSCHMANN CONNECTORS</t>
  </si>
  <si>
    <t xml:space="preserve">RTS/ILT WHITE Cable 3M FITTED WITH HIRSCHMANN CONNECTORS </t>
  </si>
  <si>
    <t>TEST LEADS AND LIMIT ADJUSTERS</t>
  </si>
  <si>
    <r>
      <t xml:space="preserve">UNIVERSAL TEST LEAD  (trade price only - no discounts apply) - </t>
    </r>
    <r>
      <rPr>
        <i/>
        <sz val="8"/>
        <rFont val="Arial"/>
        <family val="2"/>
      </rPr>
      <t>New item number (replacement of 9015971)</t>
    </r>
  </si>
  <si>
    <t>FLEXIBLE LIMIT ADJUSTER (Trade price only - no discounts apply)</t>
  </si>
  <si>
    <t xml:space="preserve">ADJUSTABLE TOOL LT CSI (Trade price only - no discounts apply)    </t>
  </si>
  <si>
    <t>RS485 SETTING TOOL (Trade price only - no discounts apply)</t>
  </si>
  <si>
    <t>ANIMEO RTS CONFIGURATION TOOL</t>
  </si>
  <si>
    <t>FLUSH CONNECTOR HOUSING</t>
  </si>
  <si>
    <t>FLUSH CONNECTER HOUSING</t>
  </si>
  <si>
    <t>Curtain</t>
  </si>
  <si>
    <t>GLYDEA ULTRA 35 MOTORS</t>
  </si>
  <si>
    <r>
      <t xml:space="preserve">For all Curtain purchases please contact a Somfy Curtain partner.
Contact details for all Curtain Partners are available at </t>
    </r>
    <r>
      <rPr>
        <u/>
        <sz val="12"/>
        <rFont val="Arial"/>
        <family val="2"/>
      </rPr>
      <t>somfypro.com.au/somfy-curtain-partners</t>
    </r>
  </si>
  <si>
    <t>GLYDEA ULTRA 35e WT 1.5M WHITE CABLE SILVER</t>
  </si>
  <si>
    <t>GLYDEA ULTRA 35e WT 1.5M WHITE CABLE W/ ILC SILVER</t>
  </si>
  <si>
    <t>GLYDEA ULTRA 35e RTS 1.5M WHITE CABLE SILVER</t>
  </si>
  <si>
    <t>GLYDEA ULTRA 35e RTS 1.5M WHITE CABLE W/ ILC SILVER</t>
  </si>
  <si>
    <t>OB</t>
  </si>
  <si>
    <t>GLYDEA ULTRA 60 MOTORS</t>
  </si>
  <si>
    <t>GLYDEA ULTRA 60e WT 1.5M WHITE CABLE SILVER</t>
  </si>
  <si>
    <t>GLYDEA ULTRA 60e WT 1.5M WHITE CABLE W/ ILC SILVER</t>
  </si>
  <si>
    <t>GLYDEA ULTRA 60e RTS 1.5M WHITE CABLE SILVER</t>
  </si>
  <si>
    <t>GLYDEA ULTRA 60e RTS 1.5M WHITE CABLE W/ ILC SILVER</t>
  </si>
  <si>
    <t>MOVELITE 35 MOTORS</t>
  </si>
  <si>
    <t>MOVELITE 35 WT 1.0M WHITE CABLE</t>
  </si>
  <si>
    <t>MOVELITE 35 WT 1.0M WHITE CABLE W/ ILC WHITE</t>
  </si>
  <si>
    <t>MOVELITE 35 RTS 1.0M WHITE CABLE</t>
  </si>
  <si>
    <t>MOVELITE 35 RTS 1.0M WHITE CABLE W/ ILC WHITE</t>
  </si>
  <si>
    <t>MOVELITE 35 RTS WIREFREE</t>
  </si>
  <si>
    <t>TRACK COMPONENTS</t>
  </si>
  <si>
    <t xml:space="preserve">CURTAIN RAIL 6.3M - WHITE </t>
  </si>
  <si>
    <t xml:space="preserve">CURTAIN RAIL 6.3M - MILL FINISH  </t>
  </si>
  <si>
    <t>HIGH PERFORMANCE BELT - 60M</t>
  </si>
  <si>
    <t>PULLEY ASSEMBLY</t>
  </si>
  <si>
    <t>DRIVE PULLEY ASSEMBLY</t>
  </si>
  <si>
    <t>SMALL PULLEY ASSEMBLY</t>
  </si>
  <si>
    <t>HEAVY DUTY MASTER CARRIER</t>
  </si>
  <si>
    <t>HEAVY DUTY STRAIGHT ARM</t>
  </si>
  <si>
    <t>HEAVY DUTY OVERLAP ARM KIT</t>
  </si>
  <si>
    <t>HEAVY DUTY RAIL JOINT</t>
  </si>
  <si>
    <t>MOTOR HOOK WHITE</t>
  </si>
  <si>
    <t>RIPPLEFOLD ACCESSORIES</t>
  </si>
  <si>
    <t>HIGH PERFORMANCE ROTATING RUNNER - 500 UNIT BAG</t>
  </si>
  <si>
    <t>RIPPLE RUNNER 1 7/8" - 500 UNIT ROLL</t>
  </si>
  <si>
    <t>RIPPLE RUNNER 2 1/8" - 500 UNIT ROLL</t>
  </si>
  <si>
    <t>RIPPLE RUNNER 2 3/8" - 500 UNIT ROLL</t>
  </si>
  <si>
    <t>ROTATING RIPPLE EYELET RUNNER 60MM - 500 UNIT ROLL</t>
  </si>
  <si>
    <t>RIPPLE SNAP TAPE (4-1/4") 91.4M</t>
  </si>
  <si>
    <t>HEAVY DUTY RIPPLE FOLD STRAIGHT ARM</t>
  </si>
  <si>
    <t>HEAVY DUTY RIPPLE OVERLAP ARM KIT</t>
  </si>
  <si>
    <t>HEAVY DUTY RIPPLE FOLD BUTT ARM KIT</t>
  </si>
  <si>
    <t xml:space="preserve">ONE WAY BUTT ARM   </t>
  </si>
  <si>
    <t xml:space="preserve">SMALL RIPPLE UNDERLAP ARM KIT </t>
  </si>
  <si>
    <t>SMALL RIPPLE OVERLAP ARM KIT</t>
  </si>
  <si>
    <t>MOTOR HOOK WHITE WITH SNAP</t>
  </si>
  <si>
    <t xml:space="preserve">ADJUSTABLE RIPPLE FOLD ARM </t>
  </si>
  <si>
    <t>90 DEGREE MOTOR ADAPTOR</t>
  </si>
  <si>
    <t>SILENT ACCESSORIES</t>
  </si>
  <si>
    <t>GLYDEA ULTRA SILENT MASTER CARRIER</t>
  </si>
  <si>
    <t>GLYDEA ULTRA SILENT RUNNER - 500 Unit Bag</t>
  </si>
  <si>
    <t>GLYDEA ULTRA SILENT RIPPLE RUNNER W/EYELET 60MM</t>
  </si>
  <si>
    <r>
      <t xml:space="preserve">GLYDEA ULTRA SILENT RIPPLE RUNNER W/EYELET 80MM </t>
    </r>
    <r>
      <rPr>
        <i/>
        <sz val="9"/>
        <rFont val="Arial"/>
        <family val="2"/>
      </rPr>
      <t>(replaces 1782848)</t>
    </r>
  </si>
  <si>
    <t xml:space="preserve">GLYDEA ULTRA SILENT RIPPLE RUNNER 1   7/8” </t>
  </si>
  <si>
    <t xml:space="preserve">GLYDEA ULTRA SILENT RIPPLE RUNNER 2   1/8” </t>
  </si>
  <si>
    <t xml:space="preserve">GLYDEA ULTRA SILENT RIPPLE RUNNER 2 3/8" </t>
  </si>
  <si>
    <r>
      <t xml:space="preserve">GLYDEA ULTRA SILENT RIPPLE FOLD RUNNER FIXING </t>
    </r>
    <r>
      <rPr>
        <i/>
        <sz val="8"/>
        <rFont val="Arial"/>
        <family val="2"/>
      </rPr>
      <t>(Required for Silent Ripple Runner on Silent Master Carrier)</t>
    </r>
  </si>
  <si>
    <t>BLACK ACCESSORIES</t>
  </si>
  <si>
    <t>ROTATING EYE RUNNER  BLACK - 500 Unit Bag</t>
  </si>
  <si>
    <t>HIGH PERF.ROTATING EYE RUNNER  BLACK - 500 UNIT BAG</t>
  </si>
  <si>
    <t>RIPPLE RUNNER  2 1/8"  BLACK</t>
  </si>
  <si>
    <t>RIPPLE RUNNER  2 3/8"  BLACK</t>
  </si>
  <si>
    <t>ROTATING RIPPLE EYELET RUNNER 60MM BLACK - 500 UNIT ROLL</t>
  </si>
  <si>
    <t>SMALL PULLEY  BLACK</t>
  </si>
  <si>
    <t>DRIVE PULLEY  BLACK</t>
  </si>
  <si>
    <t>PULLEY COVER  BLACK</t>
  </si>
  <si>
    <t>MOTOR HOOK  BLACK     </t>
  </si>
  <si>
    <t>SWIVEL CEILING BRACKET  BLACK</t>
  </si>
  <si>
    <t>ONE TOUCH CEILING BRACKET BLACK</t>
  </si>
  <si>
    <t>ADJUSTABLE WALL MOUNT BRACKET  BLACK</t>
  </si>
  <si>
    <t>SMALL RIPPLE UNDERLAP ARM  KIT BLACK</t>
  </si>
  <si>
    <t>HEAVY DUTY STRAIGHT ARM  BLACK</t>
  </si>
  <si>
    <t>HEAVY DUTY OVERLAP ARM KIT BLACK</t>
  </si>
  <si>
    <t>RIPPLE MOTOR HOOK  BLACK</t>
  </si>
  <si>
    <t>BRACKETS</t>
  </si>
  <si>
    <t>SWIVEL CEILING BRACKET</t>
  </si>
  <si>
    <t>ONE TOUCH CEILING BRACKET</t>
  </si>
  <si>
    <t>ADJUSTABLE WALL MOUNT BRACKET</t>
  </si>
  <si>
    <t>DOUBLE ADJUSTABLE WALL MOUNT BRACKET</t>
  </si>
  <si>
    <t>CEILING FIXING PLATE</t>
  </si>
  <si>
    <t>SPARE PARTS, ACCESSORIES AND INSTALLATION TOOLS</t>
  </si>
  <si>
    <t>TOP MOUNT KIT</t>
  </si>
  <si>
    <t>PULLEY COVER</t>
  </si>
  <si>
    <t>PULLEY STOPPER ASSEMBLY</t>
  </si>
  <si>
    <t>GLYDEA DCT DATA CABLE</t>
  </si>
  <si>
    <t>DRY CONTACT SETTING TOOL (trade price only - no discounts apply)</t>
  </si>
  <si>
    <t>MODULE</t>
  </si>
  <si>
    <t>OB (Obsolete): Somfy Oceania will not longer offer this reference in their range. Available only while stock lasts. Please contact Somfy for advice on an alternative solution.</t>
  </si>
  <si>
    <t>Ø40MM ABS WHEEL (RIGHT HAND)</t>
  </si>
  <si>
    <t>Ø40MM ABS WHEEL (LEFT HAND)</t>
  </si>
  <si>
    <t>SONESSE 28 WIREFREE ZIGBEE LI-ION</t>
  </si>
  <si>
    <t>SONESSE 28 WIREFREE ZIGBEE W/LI-ION EXTERNAL BATTERY</t>
  </si>
  <si>
    <t>SONESSE 40 WIREFREE ZIGBEE LI-ION</t>
  </si>
  <si>
    <r>
      <t xml:space="preserve">SMOOVE SURFACE MOUNTED BOX (45mm) </t>
    </r>
    <r>
      <rPr>
        <sz val="8"/>
        <rFont val="Arial"/>
        <family val="2"/>
      </rPr>
      <t xml:space="preserve">- </t>
    </r>
    <r>
      <rPr>
        <i/>
        <sz val="8"/>
        <rFont val="Arial"/>
        <family val="2"/>
      </rPr>
      <t>Compatible with 1800508, 1800509, 1800506</t>
    </r>
  </si>
  <si>
    <r>
      <t xml:space="preserve">10MM BRACKETS WHITE </t>
    </r>
    <r>
      <rPr>
        <i/>
        <sz val="8"/>
        <rFont val="Arial"/>
        <family val="2"/>
      </rPr>
      <t>FOR ALTUS 28 WF RTS (1241163 &amp; 1241151)</t>
    </r>
  </si>
  <si>
    <r>
      <t xml:space="preserve">10MM BRACKETS BLACK </t>
    </r>
    <r>
      <rPr>
        <i/>
        <sz val="8"/>
        <rFont val="Arial"/>
        <family val="2"/>
      </rPr>
      <t>FOR ALTUS 28 WF RTS (1241163 &amp; 1241151)</t>
    </r>
  </si>
  <si>
    <r>
      <t xml:space="preserve">ALTUS 28 / SONESSE 30 / SONESSE 40 WIREFREE </t>
    </r>
    <r>
      <rPr>
        <b/>
        <u/>
        <sz val="10"/>
        <rFont val="Arial"/>
        <family val="2"/>
      </rPr>
      <t>RTS</t>
    </r>
    <r>
      <rPr>
        <b/>
        <sz val="10"/>
        <rFont val="Arial"/>
        <family val="2"/>
      </rPr>
      <t xml:space="preserve"> LI-ION ELECTRONICS</t>
    </r>
  </si>
  <si>
    <t>ZIGBEE IN-WALL RECEIVERS</t>
  </si>
  <si>
    <t xml:space="preserve">IZYMO ZIGBEE MOTOR RECEIVER                                 </t>
  </si>
  <si>
    <t>ZIGBEE SMART PLUG</t>
  </si>
  <si>
    <t>PHILIPS HUE SMART PLUG [AU]</t>
  </si>
  <si>
    <t xml:space="preserve">* Refer to Curtain databook [Page 9] on SomfyPro.com.au for instructions on how to convert a Glydea Ultra WT [Index F] motor to DCT. Converting a Glydea Ultra WT motor to a Glydea Ultra DCT must only be undertaken by a qualified electrician. </t>
  </si>
  <si>
    <t xml:space="preserve">SONESSE 28 WIREFREE ZIGBEE LI-ION 2/20 [UNIT]               </t>
  </si>
  <si>
    <t xml:space="preserve">SONESSE 28 WIREFREE ZIGBEE (EXTERNAL BATTERY NOT INCLUDED) </t>
  </si>
  <si>
    <t>TILT &amp; LIFT 25 ZIGBEE</t>
  </si>
  <si>
    <t>TILT ONLY 50 ZIGBEE</t>
  </si>
  <si>
    <t>USB C ZIGBEE 20CM EXTENSION CABLE</t>
  </si>
  <si>
    <t xml:space="preserve">ZIGBEE EXTERNAL LI-ION BATTERY PACK                         </t>
  </si>
  <si>
    <t xml:space="preserve">SONESSE 40 WIREFREE ZIGBEE 4NM LI-ION                       </t>
  </si>
  <si>
    <t>MOTOR PLATE - ACMEDA 12MM</t>
  </si>
  <si>
    <t>Ø40MM AC MOTOR HEAD COVER (BLACK)</t>
  </si>
  <si>
    <t>Ø40MM AC MOTOR HEAD COVER (GREY)</t>
  </si>
  <si>
    <t>MOTOR PLATE - ROLLEASE SKYLINE</t>
  </si>
  <si>
    <t>MOTOR PLATE - VERTILUX</t>
  </si>
  <si>
    <t>ZIGBEE WF MOTOR HEAD COVER (BLACK)</t>
  </si>
  <si>
    <t>ZIGBEE WF MOTOR HEAD COVER (GREY)</t>
  </si>
  <si>
    <t>SONESSE 40 ZIGBEE</t>
  </si>
  <si>
    <t>SONESSE 40 3/30 ZIGBEE 3M White Cable</t>
  </si>
  <si>
    <t>SONESSE 40 3/30 ZIGBEE 3M White Cable with inline connector</t>
  </si>
  <si>
    <t>SONESSE 40 6/20 ZIGBEE 3M White Cable</t>
  </si>
  <si>
    <t>SONESSE 40 6/20 ZIGBEE 3M White Cable with inline connector</t>
  </si>
  <si>
    <t>SONESSE 40 9/12 ZIGBEE 3M White Cable</t>
  </si>
  <si>
    <t>SONESSE 40 9/12 ZIGBEE 3M White Cable with inline connector</t>
  </si>
  <si>
    <r>
      <t>MOTOR PLATES</t>
    </r>
    <r>
      <rPr>
        <b/>
        <i/>
        <sz val="11"/>
        <rFont val="Arial"/>
        <family val="2"/>
      </rPr>
      <t xml:space="preserve"> [Compatible with all Zigbee motors, Sonesse 40 RS485 motors &amp; Sonesse 30 RTS 24V DC motors]</t>
    </r>
  </si>
  <si>
    <r>
      <t xml:space="preserve">SMOOVE DUO WT FP </t>
    </r>
    <r>
      <rPr>
        <i/>
        <sz val="9"/>
        <rFont val="Arial"/>
        <family val="2"/>
      </rPr>
      <t>(Includes Pure Frame)</t>
    </r>
  </si>
  <si>
    <r>
      <t xml:space="preserve">SITUO 1 RTS II PURE - </t>
    </r>
    <r>
      <rPr>
        <i/>
        <sz val="8"/>
        <rFont val="Arial"/>
        <family val="2"/>
      </rPr>
      <t>Replaces 1800459</t>
    </r>
  </si>
  <si>
    <r>
      <t>SITUO 2 RTS II PURE -</t>
    </r>
    <r>
      <rPr>
        <i/>
        <sz val="8"/>
        <rFont val="Arial"/>
        <family val="2"/>
      </rPr>
      <t xml:space="preserve"> Replaces 1811418</t>
    </r>
  </si>
  <si>
    <r>
      <t xml:space="preserve">SITUO 5 RTS II PURE </t>
    </r>
    <r>
      <rPr>
        <i/>
        <sz val="8"/>
        <rFont val="Arial"/>
        <family val="2"/>
      </rPr>
      <t>- Replaces 1811420</t>
    </r>
  </si>
  <si>
    <r>
      <t xml:space="preserve">SITUO 1 SOLIRIS II PURE </t>
    </r>
    <r>
      <rPr>
        <i/>
        <sz val="8"/>
        <rFont val="Arial"/>
        <family val="2"/>
      </rPr>
      <t>- Replaces 1800462</t>
    </r>
  </si>
  <si>
    <r>
      <t xml:space="preserve">SITUO 5 SOLIRIS II PURE </t>
    </r>
    <r>
      <rPr>
        <i/>
        <sz val="8"/>
        <rFont val="Arial"/>
        <family val="2"/>
      </rPr>
      <t>- Replaces 1811464</t>
    </r>
  </si>
  <si>
    <t>YSIA ZIGBEE REMOTE CONTROLS</t>
  </si>
  <si>
    <t>YSIA 1 CH ZIGBEE CONTROL</t>
  </si>
  <si>
    <t>YSIA 5 CH ZIGBEE CONTROL</t>
  </si>
  <si>
    <r>
      <t xml:space="preserve">IZYMO ON/OFF </t>
    </r>
    <r>
      <rPr>
        <i/>
        <sz val="8"/>
        <rFont val="Arial"/>
        <family val="2"/>
      </rPr>
      <t>(Lighting)</t>
    </r>
    <r>
      <rPr>
        <sz val="9"/>
        <rFont val="Arial"/>
        <family val="2"/>
      </rPr>
      <t xml:space="preserve"> ZIGBEE RECEIVER </t>
    </r>
    <r>
      <rPr>
        <i/>
        <sz val="9"/>
        <rFont val="Arial"/>
        <family val="2"/>
      </rPr>
      <t xml:space="preserve">   </t>
    </r>
    <r>
      <rPr>
        <sz val="9"/>
        <rFont val="Arial"/>
        <family val="2"/>
      </rPr>
      <t xml:space="preserve">                </t>
    </r>
  </si>
  <si>
    <r>
      <t>ZIGBEE EXTERNAL LI-ION BATTERY PACK -</t>
    </r>
    <r>
      <rPr>
        <i/>
        <sz val="8"/>
        <rFont val="Arial"/>
        <family val="2"/>
      </rPr>
      <t xml:space="preserve"> Compatible with 1241674, 1241782, 1245937</t>
    </r>
  </si>
  <si>
    <r>
      <t xml:space="preserve">LI-ION WIREFREE CHARGER (V2) </t>
    </r>
    <r>
      <rPr>
        <i/>
        <sz val="8"/>
        <rFont val="Arial"/>
        <family val="2"/>
      </rPr>
      <t>- compatible with 1240512, 1241151, 9021217 &amp; 1240486</t>
    </r>
  </si>
  <si>
    <r>
      <t xml:space="preserve">20CM EXT CABLE FOR LI-ION FOR CASSETTE (V2) </t>
    </r>
    <r>
      <rPr>
        <i/>
        <sz val="8"/>
        <rFont val="Arial"/>
        <family val="2"/>
      </rPr>
      <t>- compatible with 1240512, 1241151, 1240486 &amp; 9021217</t>
    </r>
  </si>
  <si>
    <r>
      <t xml:space="preserve">MAGNECTIC RIGID CABLE FOR ZIGBEE USB C CHARGER </t>
    </r>
    <r>
      <rPr>
        <i/>
        <sz val="8"/>
        <rFont val="Arial"/>
        <family val="2"/>
      </rPr>
      <t>- Compatible with 9028922</t>
    </r>
  </si>
  <si>
    <r>
      <t xml:space="preserve">SONESSE 28 / SONESSE 40 WIREFREE </t>
    </r>
    <r>
      <rPr>
        <b/>
        <u/>
        <sz val="10"/>
        <rFont val="Arial"/>
        <family val="2"/>
      </rPr>
      <t>ZIGBEE</t>
    </r>
    <r>
      <rPr>
        <b/>
        <sz val="10"/>
        <rFont val="Arial"/>
        <family val="2"/>
      </rPr>
      <t xml:space="preserve"> LI-ION ELECTRONICS</t>
    </r>
  </si>
  <si>
    <r>
      <t xml:space="preserve">SITUO RTS WALL SUPPORT PACK OF 24 </t>
    </r>
    <r>
      <rPr>
        <i/>
        <sz val="8"/>
        <rFont val="Arial"/>
        <family val="2"/>
      </rPr>
      <t>- Compatible with V1 Situo RTS controls</t>
    </r>
  </si>
  <si>
    <r>
      <t xml:space="preserve">SITUO VARIATION WALL SUPPORT PACK OF 6 </t>
    </r>
    <r>
      <rPr>
        <i/>
        <sz val="8"/>
        <rFont val="Arial"/>
        <family val="2"/>
      </rPr>
      <t>- Compatible with V1 Situo RTS controls</t>
    </r>
  </si>
  <si>
    <r>
      <t xml:space="preserve">SITUO RTS II WALL SUPPORT PACK OF 6 </t>
    </r>
    <r>
      <rPr>
        <i/>
        <sz val="8"/>
        <rFont val="Arial"/>
        <family val="2"/>
      </rPr>
      <t>- Compatible with V2 Situo RTS controls</t>
    </r>
  </si>
  <si>
    <r>
      <t xml:space="preserve">SMOOVE UNO WT FP </t>
    </r>
    <r>
      <rPr>
        <i/>
        <sz val="8"/>
        <rFont val="Arial"/>
        <family val="2"/>
      </rPr>
      <t>(Includes Pure Frame)</t>
    </r>
  </si>
  <si>
    <r>
      <t xml:space="preserve">SMOOVE UNO WT MP </t>
    </r>
    <r>
      <rPr>
        <i/>
        <sz val="8"/>
        <rFont val="Arial"/>
        <family val="2"/>
      </rPr>
      <t>(Includes Pure Frame)</t>
    </r>
  </si>
  <si>
    <r>
      <t>ZIGBEE WIREFREE MOTOR COVERS</t>
    </r>
    <r>
      <rPr>
        <b/>
        <i/>
        <sz val="11"/>
        <rFont val="Arial"/>
        <family val="2"/>
      </rPr>
      <t xml:space="preserve"> [Compatible with all WireFree Zigbee motors]</t>
    </r>
  </si>
  <si>
    <r>
      <t xml:space="preserve">ZIGBEE Ø40MM AC MOTOR COVERS </t>
    </r>
    <r>
      <rPr>
        <b/>
        <i/>
        <sz val="11"/>
        <rFont val="Arial"/>
        <family val="2"/>
      </rPr>
      <t xml:space="preserve"> [Compatible with Ø40MM: Sonesse 40 Zigbee &amp; Sonesse 40 RS485 motors]</t>
    </r>
  </si>
  <si>
    <t>12V DC DIRECT POWER SUPPLY FOR WIREFREE MOTORS (RTS &amp; ZIGBEE)</t>
  </si>
  <si>
    <r>
      <t xml:space="preserve">12V AC/DC POWER SUPPLY FOR WIREFREE RANGE </t>
    </r>
    <r>
      <rPr>
        <i/>
        <sz val="8"/>
        <rFont val="Arial"/>
        <family val="2"/>
      </rPr>
      <t>- Compatible with 1241163, 1003293, 1241674, 1241782 &amp; 1245937</t>
    </r>
  </si>
  <si>
    <t>YSIA VARIATION ZIGBEE REMOTE CONTROL</t>
  </si>
  <si>
    <t>YSIA 5 CH VARIATION ZIGBEE CONTROL</t>
  </si>
  <si>
    <t>HEADRAIL ADAPTORS</t>
  </si>
  <si>
    <t>HEADRAIL ADAPTOR FOR DECORA SUN (BLACK]</t>
  </si>
  <si>
    <t>HEADRAIL HEADRAIL FOR LOW PROFILES 38X57MM [BLACK]</t>
  </si>
  <si>
    <t>HEADRAIL ADAPTOR FOR CENTRAL 51X57MM [BLACK]</t>
  </si>
  <si>
    <t>HEADRAIL ADAPTOR FOR CENTRAL HILLARYS FXWOOD [BLACK]</t>
  </si>
  <si>
    <t>HEADRAIL ADAPTOR FOR CENTRAL HILLARYS WOOD [BLACK]</t>
  </si>
  <si>
    <t>SHAFT ADAPTOR</t>
  </si>
  <si>
    <t>6MM HEXAGONAL SHAFT ADAPTOR</t>
  </si>
  <si>
    <t>5.5MM HEXAGONAL SHAFT ADAPTOR</t>
  </si>
  <si>
    <t>5MM HEXAGONAL SHAFT ADAPTOR</t>
  </si>
  <si>
    <t>6MM SQUARE SHAFT ADAPTOR</t>
  </si>
  <si>
    <t>6.4MM SQUARE SHAFT ADAPTOR</t>
  </si>
  <si>
    <t>4MM SQUARE SHAFT ADAPTOR</t>
  </si>
  <si>
    <t>D SHAFT ADAPTOR</t>
  </si>
  <si>
    <t>SUN CONTROLLERS FOR WT MOTORS</t>
  </si>
  <si>
    <t>SOLIRIS IB</t>
  </si>
  <si>
    <r>
      <t xml:space="preserve">GLYDEA ULTRA </t>
    </r>
    <r>
      <rPr>
        <b/>
        <u/>
        <sz val="9"/>
        <rFont val="Arial"/>
        <family val="2"/>
      </rPr>
      <t>ZIGBEE</t>
    </r>
    <r>
      <rPr>
        <sz val="9"/>
        <rFont val="Arial"/>
        <family val="2"/>
      </rPr>
      <t xml:space="preserve"> MODULE - </t>
    </r>
    <r>
      <rPr>
        <i/>
        <sz val="8"/>
        <rFont val="Arial"/>
        <family val="2"/>
      </rPr>
      <t xml:space="preserve">Compatible with Glydea Ultra [Index F] RTS &amp; DCT* motors only. </t>
    </r>
  </si>
  <si>
    <r>
      <t xml:space="preserve">GLYDEA ULTRA </t>
    </r>
    <r>
      <rPr>
        <b/>
        <u/>
        <sz val="9"/>
        <rFont val="Arial"/>
        <family val="2"/>
      </rPr>
      <t>RS485</t>
    </r>
    <r>
      <rPr>
        <sz val="9"/>
        <rFont val="Arial"/>
        <family val="2"/>
      </rPr>
      <t xml:space="preserve"> MODULE </t>
    </r>
    <r>
      <rPr>
        <sz val="8"/>
        <rFont val="Arial"/>
        <family val="2"/>
      </rPr>
      <t xml:space="preserve">- </t>
    </r>
    <r>
      <rPr>
        <i/>
        <sz val="8"/>
        <rFont val="Arial"/>
        <family val="2"/>
      </rPr>
      <t xml:space="preserve">Compatible with Glydea Ultra [Index F] RTS &amp; DCT* motors only. </t>
    </r>
  </si>
  <si>
    <r>
      <t>WIREFREE LI-ION ZIGBEE SOLAR PANEL KIT</t>
    </r>
    <r>
      <rPr>
        <i/>
        <sz val="8"/>
        <rFont val="Arial"/>
        <family val="2"/>
      </rPr>
      <t xml:space="preserve"> (Includes Adhesive strip, Bracket sold separately)</t>
    </r>
  </si>
  <si>
    <r>
      <t xml:space="preserve">MOUNTING BRACKET FOR WF LI-ION ZB SOLAR PANEL </t>
    </r>
    <r>
      <rPr>
        <i/>
        <sz val="8"/>
        <rFont val="Arial"/>
        <family val="2"/>
      </rPr>
      <t>(Compatible with 9029114)</t>
    </r>
  </si>
  <si>
    <t>MOVELITE WIREFREE 35 RTS WITH USB-C CONNECTOR</t>
  </si>
  <si>
    <r>
      <t>SITUO 1 RTS II IRON -</t>
    </r>
    <r>
      <rPr>
        <i/>
        <sz val="8"/>
        <rFont val="Arial"/>
        <family val="2"/>
      </rPr>
      <t xml:space="preserve"> While stock lasts</t>
    </r>
  </si>
  <si>
    <r>
      <t xml:space="preserve">SITUO 2 RTS SILVER </t>
    </r>
    <r>
      <rPr>
        <i/>
        <sz val="9"/>
        <rFont val="Arial"/>
        <family val="2"/>
      </rPr>
      <t xml:space="preserve"> - </t>
    </r>
    <r>
      <rPr>
        <i/>
        <sz val="8"/>
        <rFont val="Arial"/>
        <family val="2"/>
      </rPr>
      <t>While stock lasts</t>
    </r>
  </si>
  <si>
    <r>
      <t xml:space="preserve">SITUO 5 RTS II IRON </t>
    </r>
    <r>
      <rPr>
        <i/>
        <sz val="8"/>
        <rFont val="Arial"/>
        <family val="2"/>
      </rPr>
      <t>- While stock lasts</t>
    </r>
  </si>
  <si>
    <t>MOVELITE 60 MOTORS</t>
  </si>
  <si>
    <t>MOVELITE 60 WT 1.0M WHITE CABLE</t>
  </si>
  <si>
    <t>MOVELITE 60 WT 1.0M WHITE CABLE W/ ILC WHITE</t>
  </si>
  <si>
    <t>MOVELITE 60 RTS 1.0M WHITE CABLE</t>
  </si>
  <si>
    <t>MOVELITE 60 RTS 1.0M WHITE CABLE W/ ILC WHITE</t>
  </si>
  <si>
    <t>GLYDEA ULTRA 50 ZIGBEE WIREFREE</t>
  </si>
  <si>
    <t>MOTOR HOOK FOR GLYDEA ULTRA 50 WIREFREE ZIGBEE</t>
  </si>
  <si>
    <t>DRIVE PULLEY FOR GLYDEA ULTRA 50 WIREFREE ZIGBEE</t>
  </si>
  <si>
    <r>
      <t xml:space="preserve">DRIVE PULLEY ADAPTER PLATE FOR GLYDEA 50 WIREFREE ZIGBEE </t>
    </r>
    <r>
      <rPr>
        <i/>
        <sz val="8"/>
        <rFont val="Arial"/>
        <family val="2"/>
      </rPr>
      <t>- works with 1780945</t>
    </r>
  </si>
  <si>
    <t>GLYDEA ULTRA 50 WIREFREE ZIGBEE WITH USB-C CONNECTOR</t>
  </si>
  <si>
    <r>
      <t xml:space="preserve">HEADBOX RECEIVER RTS (RTS PLATEN CABLE 3M) </t>
    </r>
    <r>
      <rPr>
        <sz val="8"/>
        <rFont val="Arial"/>
        <family val="2"/>
      </rPr>
      <t xml:space="preserve">- </t>
    </r>
    <r>
      <rPr>
        <i/>
        <sz val="8"/>
        <rFont val="Arial"/>
        <family val="2"/>
      </rPr>
      <t>While stock lasts</t>
    </r>
  </si>
  <si>
    <t>LI-ION USB-C WIREFREE CHARGER AU</t>
  </si>
  <si>
    <r>
      <t>LI-ION USB-C WIREFREE CHARGER AU  -</t>
    </r>
    <r>
      <rPr>
        <i/>
        <sz val="8"/>
        <rFont val="Arial"/>
        <family val="2"/>
      </rPr>
      <t xml:space="preserve"> compatible with 1245938, 1245992, 1246145, 1246594, 9028930 </t>
    </r>
    <r>
      <rPr>
        <sz val="9"/>
        <rFont val="Arial"/>
        <family val="2"/>
      </rPr>
      <t xml:space="preserve">    </t>
    </r>
  </si>
  <si>
    <r>
      <t>MAGNETIC ADAPTOR FOR ZIGBEE USB C CHARGER</t>
    </r>
    <r>
      <rPr>
        <i/>
        <sz val="8"/>
        <rFont val="Arial"/>
        <family val="2"/>
      </rPr>
      <t xml:space="preserve"> - Compatible with 1245938, 1245992, 1246145, 1246594, 9028930     </t>
    </r>
  </si>
  <si>
    <r>
      <t xml:space="preserve">USB C ZIGBEE 20CM EXTENSION CABLE </t>
    </r>
    <r>
      <rPr>
        <i/>
        <sz val="8"/>
        <rFont val="Arial"/>
        <family val="2"/>
      </rPr>
      <t>- compatible with 1245938, 1245992, 1246145, 1246594, 9028930</t>
    </r>
  </si>
  <si>
    <r>
      <t>ROLL UP 28 CROWN 40MM</t>
    </r>
    <r>
      <rPr>
        <i/>
        <sz val="8"/>
        <rFont val="Arial"/>
        <family val="2"/>
      </rPr>
      <t xml:space="preserve"> - while stock lasts</t>
    </r>
  </si>
  <si>
    <r>
      <t xml:space="preserve">ROLL UP 28 WHEEL 40MM </t>
    </r>
    <r>
      <rPr>
        <i/>
        <sz val="8"/>
        <rFont val="Arial"/>
        <family val="2"/>
      </rPr>
      <t>-- while stock lasts</t>
    </r>
  </si>
  <si>
    <r>
      <t>ROLL UP 28 CROWN ROLLEASE 38MM</t>
    </r>
    <r>
      <rPr>
        <i/>
        <sz val="8"/>
        <rFont val="Arial"/>
        <family val="2"/>
      </rPr>
      <t xml:space="preserve"> - while stock lasts</t>
    </r>
  </si>
  <si>
    <r>
      <t xml:space="preserve">ROLL UP 28 WHEEL ROLLEASE 38MM </t>
    </r>
    <r>
      <rPr>
        <i/>
        <sz val="8"/>
        <rFont val="Arial"/>
        <family val="2"/>
      </rPr>
      <t xml:space="preserve"> - while stock lasts</t>
    </r>
  </si>
  <si>
    <t xml:space="preserve"> </t>
  </si>
  <si>
    <t>brett.liebenberg@somfy.com</t>
  </si>
  <si>
    <t>Brett Liebenberg</t>
  </si>
  <si>
    <t>0432 423 523</t>
  </si>
  <si>
    <t>External Venetian Blinds</t>
  </si>
  <si>
    <t>MAESTRIA 50 RTS 6/17 WITH OBSTACLE DETECTION VVF 3M UNIT</t>
  </si>
  <si>
    <t>MAESTRIA 50 RTS 10/17 WITH OBSTACLE DETECTION VVF 3M UNIT</t>
  </si>
  <si>
    <t>MAESTRIA 50 RTS 15/17 WITH OBSTACLE DETECTION VVF 3M UNIT</t>
  </si>
  <si>
    <t>MAESTRIA 50 RTS 25/17 WITH OBSTACLE DETECTION VVF 3M UNIT</t>
  </si>
  <si>
    <t>MAESTRIA 50 RTS 35/17 WITH OBSTACLE DETECTION VVF 3M UNIT</t>
  </si>
  <si>
    <r>
      <t xml:space="preserve">NYLON STRAP 20mm WIDE - Sold per metre - </t>
    </r>
    <r>
      <rPr>
        <i/>
        <sz val="8"/>
        <rFont val="Arial"/>
        <family val="2"/>
      </rPr>
      <t>While stocks last</t>
    </r>
  </si>
  <si>
    <t>SMOOVE ORIGIN 1 RTS (inc Pure Frame)</t>
  </si>
  <si>
    <t>2026 RRP
(ex GST)
unit Price</t>
  </si>
  <si>
    <t>2026 RRP
(inc GST)
unit price</t>
  </si>
  <si>
    <t>Version_12_11_2025</t>
  </si>
  <si>
    <t xml:space="preserve">An in-line connector cable must be installed by a qualified electrician in accordance with industry standard AS/NZS3000. You must turn off power to this cable before you connect or disconnect this motor. </t>
  </si>
  <si>
    <t xml:space="preserve">Power may only be supplied to this cable once male &amp; female connectors are correctly coupled. Failure to do so could compromise personal safety. In-line connector for indoor use only. </t>
  </si>
  <si>
    <t>When installing the in-line connector to comply with AS/NZS 60335:1:2020 you must order &amp; use an in-line connector housing ref.9015865. Installation/use of an exposed in-line connector is a safety risk.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</si>
</sst>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;[Red]0"/>
    <numFmt numFmtId="165" formatCode="#,##0.000"/>
    <numFmt numFmtId="166" formatCode="0.0%"/>
    <numFmt numFmtId="167" formatCode="0.000"/>
  </numFmts>
  <fonts count="4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4"/>
      <name val="Calibri"/>
      <family val="2"/>
    </font>
    <font>
      <sz val="14"/>
      <name val="Arial"/>
      <family val="2"/>
    </font>
    <font>
      <b/>
      <sz val="8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</font>
    <font>
      <sz val="9"/>
      <color theme="1"/>
      <name val="Arial"/>
      <family val="2"/>
    </font>
    <font>
      <b/>
      <sz val="10"/>
      <color theme="2" tint="-9.9978637043366805E-2"/>
      <name val="Arial"/>
      <family val="2"/>
    </font>
    <font>
      <b/>
      <sz val="6"/>
      <color theme="5"/>
      <name val="Arial"/>
      <family val="2"/>
    </font>
    <font>
      <b/>
      <sz val="10"/>
      <color theme="5"/>
      <name val="Arial"/>
      <family val="2"/>
    </font>
    <font>
      <b/>
      <sz val="14"/>
      <color theme="5"/>
      <name val="Arial"/>
      <family val="2"/>
    </font>
    <font>
      <sz val="14"/>
      <color theme="5"/>
      <name val="Calibri"/>
      <family val="2"/>
    </font>
    <font>
      <b/>
      <sz val="14"/>
      <color theme="2" tint="-9.9978637043366805E-2"/>
      <name val="Arial"/>
      <family val="2"/>
    </font>
    <font>
      <sz val="14"/>
      <color theme="2" tint="-9.9978637043366805E-2"/>
      <name val="Calibri"/>
      <family val="2"/>
    </font>
    <font>
      <b/>
      <sz val="6"/>
      <color theme="6"/>
      <name val="Arial"/>
      <family val="2"/>
    </font>
    <font>
      <b/>
      <sz val="10"/>
      <color theme="6"/>
      <name val="Arial"/>
      <family val="2"/>
    </font>
    <font>
      <sz val="14"/>
      <color theme="6"/>
      <name val="Calibri"/>
      <family val="2"/>
    </font>
    <font>
      <sz val="9"/>
      <color theme="6"/>
      <name val="Arial"/>
      <family val="2"/>
    </font>
    <font>
      <sz val="9"/>
      <color theme="7"/>
      <name val="Arial"/>
      <family val="2"/>
    </font>
    <font>
      <sz val="14"/>
      <color theme="7"/>
      <name val="Calibri"/>
      <family val="2"/>
    </font>
    <font>
      <b/>
      <sz val="10"/>
      <color theme="7"/>
      <name val="Arial"/>
      <family val="2"/>
    </font>
    <font>
      <sz val="9"/>
      <color theme="2" tint="-9.9978637043366805E-2"/>
      <name val="Arial"/>
      <family val="2"/>
    </font>
    <font>
      <sz val="14"/>
      <color theme="0"/>
      <name val="Arial"/>
      <family val="2"/>
    </font>
    <font>
      <sz val="9"/>
      <color rgb="FF3DB07B"/>
      <name val="Arial"/>
      <family val="2"/>
    </font>
    <font>
      <b/>
      <sz val="9"/>
      <color theme="6"/>
      <name val="Arial"/>
      <family val="2"/>
    </font>
    <font>
      <b/>
      <sz val="9"/>
      <color theme="7"/>
      <name val="Arial"/>
      <family val="2"/>
    </font>
    <font>
      <sz val="11"/>
      <name val="Somfy Sans"/>
      <family val="3"/>
    </font>
    <font>
      <sz val="8"/>
      <name val="Arial"/>
      <family val="2"/>
    </font>
    <font>
      <b/>
      <sz val="6"/>
      <name val="Arial"/>
      <family val="2"/>
    </font>
    <font>
      <b/>
      <u/>
      <sz val="10"/>
      <name val="Arial"/>
      <family val="2"/>
    </font>
    <font>
      <b/>
      <i/>
      <sz val="11"/>
      <name val="Arial"/>
      <family val="2"/>
    </font>
    <font>
      <b/>
      <u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25485A"/>
        <bgColor indexed="64"/>
      </patternFill>
    </fill>
    <fill>
      <patternFill patternType="solid">
        <fgColor rgb="FFCCC4BD"/>
        <bgColor indexed="64"/>
      </patternFill>
    </fill>
    <fill>
      <patternFill patternType="solid">
        <fgColor rgb="FFFAB800"/>
        <bgColor indexed="64"/>
      </patternFill>
    </fill>
    <fill>
      <patternFill patternType="solid">
        <fgColor rgb="FFF1EBE1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03">
    <xf numFmtId="0" fontId="0" fillId="0" borderId="0" xfId="0"/>
    <xf numFmtId="0" fontId="3" fillId="0" borderId="0" xfId="0" applyFont="1" applyAlignment="1">
      <alignment vertical="justify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 vertical="justify"/>
    </xf>
    <xf numFmtId="2" fontId="3" fillId="0" borderId="0" xfId="0" applyNumberFormat="1" applyFont="1" applyAlignment="1">
      <alignment vertical="justify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 vertical="justify"/>
    </xf>
    <xf numFmtId="0" fontId="13" fillId="0" borderId="0" xfId="0" applyFont="1"/>
    <xf numFmtId="9" fontId="11" fillId="4" borderId="0" xfId="6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9" fontId="3" fillId="0" borderId="0" xfId="6" applyFont="1" applyFill="1" applyBorder="1" applyAlignment="1">
      <alignment horizontal="center"/>
    </xf>
    <xf numFmtId="9" fontId="3" fillId="0" borderId="0" xfId="6" applyFont="1" applyFill="1" applyBorder="1"/>
    <xf numFmtId="9" fontId="3" fillId="0" borderId="0" xfId="6" applyFont="1" applyFill="1" applyBorder="1" applyAlignment="1">
      <alignment horizontal="center" vertical="justify"/>
    </xf>
    <xf numFmtId="9" fontId="3" fillId="0" borderId="0" xfId="6" applyFont="1" applyFill="1" applyBorder="1" applyAlignment="1">
      <alignment horizontal="center" vertical="center"/>
    </xf>
    <xf numFmtId="2" fontId="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3" fontId="3" fillId="0" borderId="0" xfId="1" applyFont="1" applyFill="1" applyBorder="1" applyAlignment="1">
      <alignment vertical="justify"/>
    </xf>
    <xf numFmtId="166" fontId="4" fillId="0" borderId="0" xfId="6" applyNumberFormat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6" fillId="5" borderId="0" xfId="0" applyFont="1" applyFill="1"/>
    <xf numFmtId="0" fontId="11" fillId="0" borderId="0" xfId="0" applyFont="1"/>
    <xf numFmtId="4" fontId="12" fillId="0" borderId="0" xfId="0" applyNumberFormat="1" applyFont="1" applyAlignment="1">
      <alignment horizontal="center" vertical="center" wrapText="1"/>
    </xf>
    <xf numFmtId="9" fontId="12" fillId="0" borderId="0" xfId="6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9" fontId="3" fillId="3" borderId="0" xfId="6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9" fontId="3" fillId="0" borderId="0" xfId="6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4" fontId="3" fillId="0" borderId="0" xfId="2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2" fontId="3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2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2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43" fontId="3" fillId="0" borderId="0" xfId="1" applyFont="1" applyFill="1" applyBorder="1" applyAlignment="1" applyProtection="1">
      <alignment vertical="justify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2" fontId="3" fillId="0" borderId="0" xfId="2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4" fontId="3" fillId="6" borderId="0" xfId="0" applyNumberFormat="1" applyFont="1" applyFill="1" applyAlignment="1">
      <alignment horizontal="right"/>
    </xf>
    <xf numFmtId="0" fontId="3" fillId="6" borderId="0" xfId="0" applyFont="1" applyFill="1" applyAlignment="1">
      <alignment horizontal="right"/>
    </xf>
    <xf numFmtId="9" fontId="3" fillId="6" borderId="0" xfId="6" applyFont="1" applyFill="1" applyBorder="1" applyAlignment="1">
      <alignment horizontal="center"/>
    </xf>
    <xf numFmtId="0" fontId="3" fillId="6" borderId="0" xfId="0" applyFont="1" applyFill="1"/>
    <xf numFmtId="0" fontId="2" fillId="7" borderId="0" xfId="0" applyFont="1" applyFill="1" applyAlignment="1">
      <alignment horizontal="left" vertical="center"/>
    </xf>
    <xf numFmtId="164" fontId="2" fillId="7" borderId="0" xfId="0" applyNumberFormat="1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2" fontId="33" fillId="7" borderId="0" xfId="0" applyNumberFormat="1" applyFont="1" applyFill="1" applyAlignment="1">
      <alignment vertical="center"/>
    </xf>
    <xf numFmtId="0" fontId="33" fillId="7" borderId="0" xfId="0" applyFont="1" applyFill="1" applyAlignment="1">
      <alignment vertical="center"/>
    </xf>
    <xf numFmtId="9" fontId="35" fillId="7" borderId="0" xfId="6" applyFont="1" applyFill="1" applyBorder="1" applyAlignment="1">
      <alignment horizontal="right" vertical="center"/>
    </xf>
    <xf numFmtId="0" fontId="2" fillId="7" borderId="0" xfId="0" applyFont="1" applyFill="1" applyAlignment="1">
      <alignment horizontal="left" vertical="center" indent="3"/>
    </xf>
    <xf numFmtId="0" fontId="3" fillId="7" borderId="0" xfId="0" applyFont="1" applyFill="1" applyAlignment="1">
      <alignment horizontal="center"/>
    </xf>
    <xf numFmtId="0" fontId="3" fillId="7" borderId="0" xfId="0" applyFont="1" applyFill="1"/>
    <xf numFmtId="2" fontId="3" fillId="7" borderId="0" xfId="0" applyNumberFormat="1" applyFont="1" applyFill="1"/>
    <xf numFmtId="9" fontId="3" fillId="7" borderId="0" xfId="6" applyFont="1" applyFill="1" applyBorder="1" applyAlignment="1">
      <alignment horizontal="center"/>
    </xf>
    <xf numFmtId="2" fontId="36" fillId="7" borderId="0" xfId="0" applyNumberFormat="1" applyFont="1" applyFill="1" applyAlignment="1">
      <alignment vertical="center"/>
    </xf>
    <xf numFmtId="0" fontId="36" fillId="7" borderId="0" xfId="0" applyFont="1" applyFill="1" applyAlignment="1">
      <alignment vertical="center"/>
    </xf>
    <xf numFmtId="9" fontId="22" fillId="7" borderId="0" xfId="6" applyFont="1" applyFill="1" applyBorder="1" applyAlignment="1">
      <alignment horizontal="right" vertical="center"/>
    </xf>
    <xf numFmtId="167" fontId="3" fillId="6" borderId="0" xfId="6" applyNumberFormat="1" applyFont="1" applyFill="1" applyBorder="1" applyAlignment="1">
      <alignment horizontal="center"/>
    </xf>
    <xf numFmtId="0" fontId="34" fillId="7" borderId="0" xfId="0" applyFont="1" applyFill="1" applyAlignment="1">
      <alignment horizontal="center" vertical="center"/>
    </xf>
    <xf numFmtId="9" fontId="3" fillId="7" borderId="0" xfId="6" applyFont="1" applyFill="1" applyBorder="1" applyAlignment="1">
      <alignment horizontal="center" vertical="center"/>
    </xf>
    <xf numFmtId="0" fontId="7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20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left" vertical="center"/>
    </xf>
    <xf numFmtId="0" fontId="3" fillId="7" borderId="0" xfId="0" applyFont="1" applyFill="1" applyAlignment="1">
      <alignment vertical="justify"/>
    </xf>
    <xf numFmtId="2" fontId="3" fillId="7" borderId="0" xfId="0" applyNumberFormat="1" applyFont="1" applyFill="1" applyAlignment="1">
      <alignment horizontal="center" vertical="justify"/>
    </xf>
    <xf numFmtId="0" fontId="3" fillId="7" borderId="0" xfId="0" applyFont="1" applyFill="1" applyAlignment="1">
      <alignment horizontal="center" vertical="justify"/>
    </xf>
    <xf numFmtId="2" fontId="3" fillId="7" borderId="0" xfId="0" applyNumberFormat="1" applyFont="1" applyFill="1" applyAlignment="1">
      <alignment vertical="justify"/>
    </xf>
    <xf numFmtId="0" fontId="10" fillId="7" borderId="0" xfId="0" applyFont="1" applyFill="1" applyAlignment="1">
      <alignment horizontal="center" vertical="center"/>
    </xf>
    <xf numFmtId="9" fontId="3" fillId="7" borderId="0" xfId="6" applyFont="1" applyFill="1" applyBorder="1" applyAlignment="1">
      <alignment horizontal="center" vertical="justify"/>
    </xf>
    <xf numFmtId="0" fontId="3" fillId="6" borderId="0" xfId="0" applyFont="1" applyFill="1" applyAlignment="1">
      <alignment horizontal="left" vertical="center"/>
    </xf>
    <xf numFmtId="0" fontId="3" fillId="6" borderId="0" xfId="0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right" vertical="center"/>
    </xf>
    <xf numFmtId="0" fontId="11" fillId="6" borderId="0" xfId="0" applyFont="1" applyFill="1" applyAlignment="1">
      <alignment horizontal="center" vertical="center"/>
    </xf>
    <xf numFmtId="2" fontId="3" fillId="6" borderId="0" xfId="6" applyNumberFormat="1" applyFont="1" applyFill="1" applyBorder="1" applyAlignment="1">
      <alignment horizontal="center" vertical="center"/>
    </xf>
    <xf numFmtId="0" fontId="23" fillId="7" borderId="0" xfId="0" applyFont="1" applyFill="1" applyAlignment="1">
      <alignment horizontal="right" vertical="center"/>
    </xf>
    <xf numFmtId="0" fontId="24" fillId="7" borderId="0" xfId="0" applyFont="1" applyFill="1" applyAlignment="1">
      <alignment horizontal="right" vertical="center"/>
    </xf>
    <xf numFmtId="0" fontId="25" fillId="7" borderId="0" xfId="0" applyFont="1" applyFill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9" fontId="22" fillId="7" borderId="0" xfId="6" applyFont="1" applyFill="1" applyBorder="1" applyAlignment="1">
      <alignment horizontal="center" vertical="center"/>
    </xf>
    <xf numFmtId="2" fontId="3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2" fontId="3" fillId="7" borderId="0" xfId="0" applyNumberFormat="1" applyFont="1" applyFill="1" applyAlignment="1">
      <alignment horizontal="right" vertical="center"/>
    </xf>
    <xf numFmtId="0" fontId="11" fillId="7" borderId="0" xfId="0" applyFont="1" applyFill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9" fontId="24" fillId="7" borderId="0" xfId="6" applyFont="1" applyFill="1" applyBorder="1" applyAlignment="1">
      <alignment horizontal="center" vertical="center"/>
    </xf>
    <xf numFmtId="165" fontId="24" fillId="7" borderId="0" xfId="0" applyNumberFormat="1" applyFont="1" applyFill="1" applyAlignment="1">
      <alignment horizontal="right" vertical="center"/>
    </xf>
    <xf numFmtId="0" fontId="3" fillId="8" borderId="0" xfId="0" applyFont="1" applyFill="1" applyAlignment="1">
      <alignment vertical="center"/>
    </xf>
    <xf numFmtId="0" fontId="2" fillId="8" borderId="0" xfId="0" applyFont="1" applyFill="1" applyAlignment="1">
      <alignment horizontal="left" vertical="center"/>
    </xf>
    <xf numFmtId="0" fontId="22" fillId="8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left" vertical="center"/>
    </xf>
    <xf numFmtId="164" fontId="2" fillId="9" borderId="0" xfId="0" applyNumberFormat="1" applyFont="1" applyFill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2" fontId="33" fillId="9" borderId="0" xfId="0" applyNumberFormat="1" applyFont="1" applyFill="1" applyAlignment="1">
      <alignment vertical="center"/>
    </xf>
    <xf numFmtId="0" fontId="33" fillId="9" borderId="0" xfId="0" applyFont="1" applyFill="1" applyAlignment="1">
      <alignment vertical="center"/>
    </xf>
    <xf numFmtId="0" fontId="34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vertical="center"/>
    </xf>
    <xf numFmtId="9" fontId="3" fillId="9" borderId="0" xfId="6" applyFont="1" applyFill="1" applyBorder="1" applyAlignment="1">
      <alignment horizontal="center" vertical="center"/>
    </xf>
    <xf numFmtId="0" fontId="9" fillId="9" borderId="0" xfId="0" applyFont="1" applyFill="1" applyAlignment="1">
      <alignment vertical="center"/>
    </xf>
    <xf numFmtId="9" fontId="33" fillId="7" borderId="0" xfId="6" applyFont="1" applyFill="1" applyBorder="1" applyAlignment="1">
      <alignment horizontal="center" vertical="center"/>
    </xf>
    <xf numFmtId="9" fontId="40" fillId="7" borderId="0" xfId="6" applyFont="1" applyFill="1" applyBorder="1" applyAlignment="1">
      <alignment horizontal="right" vertical="center"/>
    </xf>
    <xf numFmtId="0" fontId="5" fillId="8" borderId="0" xfId="0" applyFont="1" applyFill="1" applyAlignment="1">
      <alignment horizontal="left" vertical="center"/>
    </xf>
    <xf numFmtId="164" fontId="2" fillId="8" borderId="0" xfId="0" applyNumberFormat="1" applyFont="1" applyFill="1" applyAlignment="1">
      <alignment horizontal="center" vertical="center"/>
    </xf>
    <xf numFmtId="0" fontId="28" fillId="8" borderId="0" xfId="0" applyFont="1" applyFill="1" applyAlignment="1">
      <alignment horizontal="center" vertical="center"/>
    </xf>
    <xf numFmtId="165" fontId="29" fillId="8" borderId="0" xfId="0" applyNumberFormat="1" applyFont="1" applyFill="1" applyAlignment="1">
      <alignment horizontal="right" vertical="center"/>
    </xf>
    <xf numFmtId="0" fontId="29" fillId="8" borderId="0" xfId="0" applyFont="1" applyFill="1" applyAlignment="1">
      <alignment horizontal="right" vertical="center"/>
    </xf>
    <xf numFmtId="0" fontId="30" fillId="8" borderId="0" xfId="0" applyFont="1" applyFill="1" applyAlignment="1">
      <alignment horizontal="right" vertical="center"/>
    </xf>
    <xf numFmtId="0" fontId="31" fillId="8" borderId="0" xfId="0" applyFont="1" applyFill="1" applyAlignment="1">
      <alignment horizontal="center" vertical="center"/>
    </xf>
    <xf numFmtId="4" fontId="30" fillId="8" borderId="0" xfId="0" applyNumberFormat="1" applyFont="1" applyFill="1" applyAlignment="1">
      <alignment horizontal="right" vertical="center"/>
    </xf>
    <xf numFmtId="9" fontId="30" fillId="8" borderId="0" xfId="6" applyFont="1" applyFill="1" applyBorder="1" applyAlignment="1">
      <alignment horizontal="right" vertical="center"/>
    </xf>
    <xf numFmtId="2" fontId="32" fillId="8" borderId="0" xfId="0" applyNumberFormat="1" applyFont="1" applyFill="1" applyAlignment="1">
      <alignment vertical="center"/>
    </xf>
    <xf numFmtId="0" fontId="32" fillId="8" borderId="0" xfId="0" applyFont="1" applyFill="1" applyAlignment="1">
      <alignment vertical="center"/>
    </xf>
    <xf numFmtId="9" fontId="39" fillId="8" borderId="0" xfId="6" applyFont="1" applyFill="1" applyBorder="1" applyAlignment="1">
      <alignment horizontal="right" vertical="center"/>
    </xf>
    <xf numFmtId="9" fontId="33" fillId="8" borderId="0" xfId="6" applyFont="1" applyFill="1" applyBorder="1" applyAlignment="1">
      <alignment horizontal="center" vertical="center"/>
    </xf>
    <xf numFmtId="9" fontId="40" fillId="8" borderId="0" xfId="6" applyFont="1" applyFill="1" applyBorder="1" applyAlignment="1">
      <alignment horizontal="right" vertical="center"/>
    </xf>
    <xf numFmtId="9" fontId="3" fillId="8" borderId="0" xfId="6" applyFont="1" applyFill="1" applyBorder="1" applyAlignment="1">
      <alignment horizontal="center" vertical="center"/>
    </xf>
    <xf numFmtId="0" fontId="9" fillId="8" borderId="0" xfId="0" applyFont="1" applyFill="1" applyAlignment="1">
      <alignment vertical="center"/>
    </xf>
    <xf numFmtId="9" fontId="38" fillId="8" borderId="0" xfId="6" applyFont="1" applyFill="1" applyBorder="1" applyAlignment="1">
      <alignment horizontal="center" vertical="center"/>
    </xf>
    <xf numFmtId="4" fontId="35" fillId="7" borderId="0" xfId="0" applyNumberFormat="1" applyFont="1" applyFill="1" applyAlignment="1">
      <alignment horizontal="right" vertical="center"/>
    </xf>
    <xf numFmtId="4" fontId="22" fillId="7" borderId="0" xfId="0" applyNumberFormat="1" applyFont="1" applyFill="1" applyAlignment="1">
      <alignment horizontal="right" vertical="center"/>
    </xf>
    <xf numFmtId="2" fontId="3" fillId="7" borderId="0" xfId="0" applyNumberFormat="1" applyFont="1" applyFill="1" applyAlignment="1">
      <alignment vertical="center"/>
    </xf>
    <xf numFmtId="0" fontId="2" fillId="7" borderId="0" xfId="0" applyFont="1" applyFill="1" applyAlignment="1">
      <alignment horizontal="center" vertical="center"/>
    </xf>
    <xf numFmtId="165" fontId="43" fillId="7" borderId="0" xfId="0" applyNumberFormat="1" applyFont="1" applyFill="1" applyAlignment="1">
      <alignment horizontal="right" vertical="center" indent="3"/>
    </xf>
    <xf numFmtId="0" fontId="43" fillId="7" borderId="0" xfId="0" applyFont="1" applyFill="1" applyAlignment="1">
      <alignment horizontal="right" vertical="center"/>
    </xf>
    <xf numFmtId="0" fontId="43" fillId="7" borderId="0" xfId="0" applyFont="1" applyFill="1" applyAlignment="1">
      <alignment horizontal="right" vertical="center" indent="3"/>
    </xf>
    <xf numFmtId="0" fontId="2" fillId="7" borderId="0" xfId="0" applyFont="1" applyFill="1" applyAlignment="1">
      <alignment horizontal="right" vertical="center" indent="3"/>
    </xf>
    <xf numFmtId="166" fontId="37" fillId="6" borderId="0" xfId="6" applyNumberFormat="1" applyFont="1" applyFill="1" applyAlignment="1" applyProtection="1">
      <alignment horizontal="center" vertical="center"/>
      <protection locked="0"/>
    </xf>
    <xf numFmtId="166" fontId="37" fillId="8" borderId="0" xfId="6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/>
    <xf numFmtId="0" fontId="37" fillId="6" borderId="0" xfId="0" applyFont="1" applyFill="1" applyAlignment="1">
      <alignment vertical="center"/>
    </xf>
    <xf numFmtId="0" fontId="37" fillId="8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" fillId="4" borderId="0" xfId="0" applyFont="1" applyFill="1" applyAlignment="1">
      <alignment vertical="center"/>
    </xf>
    <xf numFmtId="0" fontId="4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4" borderId="0" xfId="0" applyFill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9" fontId="3" fillId="0" borderId="0" xfId="6" applyFont="1" applyFill="1" applyBorder="1" applyAlignment="1">
      <alignment vertical="center"/>
    </xf>
    <xf numFmtId="4" fontId="3" fillId="0" borderId="0" xfId="0" applyNumberFormat="1" applyFont="1" applyAlignment="1">
      <alignment horizontal="center" vertical="center"/>
    </xf>
    <xf numFmtId="9" fontId="3" fillId="7" borderId="0" xfId="6" applyFont="1" applyFill="1" applyBorder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2" fontId="3" fillId="7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3" fillId="7" borderId="0" xfId="1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2" fontId="3" fillId="7" borderId="0" xfId="0" applyNumberFormat="1" applyFont="1" applyFill="1" applyAlignment="1">
      <alignment horizontal="center" vertical="justify"/>
    </xf>
    <xf numFmtId="0" fontId="4" fillId="0" borderId="0" xfId="0" applyFont="1" applyAlignment="1">
      <alignment horizontal="left"/>
    </xf>
    <xf numFmtId="0" fontId="15" fillId="7" borderId="0" xfId="0" applyFont="1" applyFill="1" applyAlignment="1">
      <alignment horizontal="center" vertical="center" wrapText="1"/>
    </xf>
  </cellXfs>
  <cellStyles count="8">
    <cellStyle name="Comma" xfId="1" builtinId="3"/>
    <cellStyle name="Currency" xfId="2" builtinId="4"/>
    <cellStyle name="Normal" xfId="0" builtinId="0"/>
    <cellStyle name="Normal 2" xfId="3" xr:uid="{00000000-0005-0000-0000-000004000000}"/>
    <cellStyle name="Normal 2 2" xfId="4" xr:uid="{00000000-0005-0000-0000-000005000000}"/>
    <cellStyle name="Normal 3" xfId="5" xr:uid="{00000000-0005-0000-0000-000006000000}"/>
    <cellStyle name="Normal 4" xfId="7" xr:uid="{7F46BA0A-7A97-4869-9D2C-1DEB3B2B9097}"/>
    <cellStyle name="Percent" xfId="6" builtinId="5"/>
  </cellStyles>
  <dxfs count="15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AB800"/>
      <color rgb="FFFF7C80"/>
      <color rgb="FFA0DAC4"/>
      <color rgb="FF25485A"/>
      <color rgb="FFCCC4BD"/>
      <color rgb="FFE09400"/>
      <color rgb="FFF1EBE1"/>
      <color rgb="FFFFE393"/>
      <color rgb="FFAED9DE"/>
      <color rgb="FF3DB0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7905750</xdr:colOff>
      <xdr:row>16</xdr:row>
      <xdr:rowOff>1574800</xdr:rowOff>
    </xdr:from>
    <xdr:to>
      <xdr:col>2</xdr:col>
      <xdr:colOff>15875</xdr:colOff>
      <xdr:row>17</xdr:row>
      <xdr:rowOff>34925</xdr:rowOff>
    </xdr:to>
    <xdr:pic>
      <xdr:nvPicPr>
        <xdr:cNvPr id="1073" name="Picture 6">
          <a:extLst>
            <a:ext uri="{FF2B5EF4-FFF2-40B4-BE49-F238E27FC236}">
              <a16:creationId xmlns:a16="http://schemas.microsoft.com/office/drawing/2014/main" id="{785E27DF-B336-48C1-892F-B319347C5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4100" y="7315200"/>
          <a:ext cx="127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81642</xdr:colOff>
      <xdr:row>16</xdr:row>
      <xdr:rowOff>176893</xdr:rowOff>
    </xdr:from>
    <xdr:to>
      <xdr:col>1</xdr:col>
      <xdr:colOff>1750945</xdr:colOff>
      <xdr:row>16</xdr:row>
      <xdr:rowOff>1345294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900C25-2035-47AB-8354-F41D7DF33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42" y="5973536"/>
          <a:ext cx="2288882" cy="1168401"/>
        </a:xfrm>
        <a:prstGeom prst="rect">
          <a:avLst/>
        </a:prstGeom>
      </xdr:spPr>
    </xdr:pic>
    <xdr:clientData/>
  </xdr:twoCellAnchor>
  <xdr:twoCellAnchor editAs="oneCell">
    <xdr:from>
      <xdr:col>1</xdr:col>
      <xdr:colOff>4102288</xdr:colOff>
      <xdr:row>16</xdr:row>
      <xdr:rowOff>1439606</xdr:rowOff>
    </xdr:from>
    <xdr:to>
      <xdr:col>2</xdr:col>
      <xdr:colOff>2188811</xdr:colOff>
      <xdr:row>22</xdr:row>
      <xdr:rowOff>11882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2AFD549-3F91-4570-AA0B-4A414BE5E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8217" y="7236249"/>
          <a:ext cx="2325601" cy="919055"/>
        </a:xfrm>
        <a:prstGeom prst="rect">
          <a:avLst/>
        </a:prstGeom>
      </xdr:spPr>
    </xdr:pic>
    <xdr:clientData/>
  </xdr:twoCellAnchor>
  <xdr:twoCellAnchor editAs="oneCell">
    <xdr:from>
      <xdr:col>1</xdr:col>
      <xdr:colOff>1959428</xdr:colOff>
      <xdr:row>16</xdr:row>
      <xdr:rowOff>198637</xdr:rowOff>
    </xdr:from>
    <xdr:to>
      <xdr:col>1</xdr:col>
      <xdr:colOff>3788795</xdr:colOff>
      <xdr:row>16</xdr:row>
      <xdr:rowOff>945215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412FA4C-0229-4C9D-B763-DF91FD73D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5357" y="5995280"/>
          <a:ext cx="1826192" cy="743403"/>
        </a:xfrm>
        <a:prstGeom prst="rect">
          <a:avLst/>
        </a:prstGeom>
      </xdr:spPr>
    </xdr:pic>
    <xdr:clientData/>
  </xdr:twoCellAnchor>
  <xdr:twoCellAnchor editAs="oneCell">
    <xdr:from>
      <xdr:col>1</xdr:col>
      <xdr:colOff>4007635</xdr:colOff>
      <xdr:row>16</xdr:row>
      <xdr:rowOff>190499</xdr:rowOff>
    </xdr:from>
    <xdr:to>
      <xdr:col>2</xdr:col>
      <xdr:colOff>2278276</xdr:colOff>
      <xdr:row>16</xdr:row>
      <xdr:rowOff>1312609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16ADAE1-DF5E-479E-893B-F261CCA7B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33564" y="5987142"/>
          <a:ext cx="2509719" cy="11157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57101759-4B1B-441B-B4E0-A7BF9D8BC19F}"/>
            </a:ext>
          </a:extLst>
        </xdr:cNvPr>
        <xdr:cNvSpPr>
          <a:spLocks noChangeAspect="1" noChangeArrowheads="1"/>
        </xdr:cNvSpPr>
      </xdr:nvSpPr>
      <xdr:spPr bwMode="auto">
        <a:xfrm>
          <a:off x="6159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2</xdr:row>
      <xdr:rowOff>304800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4A9ADAC-E5EC-8A0B-8544-81BCB2B000BB}"/>
            </a:ext>
          </a:extLst>
        </xdr:cNvPr>
        <xdr:cNvSpPr>
          <a:spLocks noChangeAspect="1" noChangeArrowheads="1"/>
        </xdr:cNvSpPr>
      </xdr:nvSpPr>
      <xdr:spPr bwMode="auto">
        <a:xfrm>
          <a:off x="8172450" y="200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12107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93765B-A721-0031-6C97-202677172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61460" cy="1927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3</xdr:col>
      <xdr:colOff>432746</xdr:colOff>
      <xdr:row>0</xdr:row>
      <xdr:rowOff>958852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3B5D24D-CAD1-4DE6-B742-3A75EFA94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6096012" cy="914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2</xdr:col>
      <xdr:colOff>4816487</xdr:colOff>
      <xdr:row>0</xdr:row>
      <xdr:rowOff>949327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83D02E-08C9-4E0A-BCE8-1670F14FF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00"/>
          <a:ext cx="6096012" cy="9175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53975</xdr:rowOff>
    </xdr:from>
    <xdr:to>
      <xdr:col>3</xdr:col>
      <xdr:colOff>247662</xdr:colOff>
      <xdr:row>0</xdr:row>
      <xdr:rowOff>968377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B7BF770-5547-4D42-8EC9-81D1CD963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975"/>
          <a:ext cx="6096012" cy="9144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533399</xdr:colOff>
      <xdr:row>0</xdr:row>
      <xdr:rowOff>171450</xdr:rowOff>
    </xdr:from>
    <xdr:to>
      <xdr:col>2</xdr:col>
      <xdr:colOff>2133911</xdr:colOff>
      <xdr:row>0</xdr:row>
      <xdr:rowOff>860054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DD6EB4-9D19-4615-935B-CE5BD9AC38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577"/>
        <a:stretch/>
      </xdr:blipFill>
      <xdr:spPr>
        <a:xfrm>
          <a:off x="971549" y="171450"/>
          <a:ext cx="2372037" cy="68860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0</xdr:row>
      <xdr:rowOff>225425</xdr:rowOff>
    </xdr:from>
    <xdr:to>
      <xdr:col>1</xdr:col>
      <xdr:colOff>297329</xdr:colOff>
      <xdr:row>0</xdr:row>
      <xdr:rowOff>800100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F51DCC-EE46-42F1-8074-D30F209417A2}"/>
            </a:ext>
            <a:ext uri="{147F2762-F138-4A5C-976F-8EAC2B608ADB}">
              <a16:predDERef xmlns:a16="http://schemas.microsoft.com/office/drawing/2014/main" pred="{B34B2DCC-478F-4DAE-8E77-5AFC9CB2B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2100" y="225425"/>
          <a:ext cx="574675" cy="5746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189</xdr:col>
      <xdr:colOff>10579</xdr:colOff>
      <xdr:row>145</xdr:row>
      <xdr:rowOff>21166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62A8BF-5847-2478-A6DA-3CB5F4B2C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258412" cy="25569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mfy-my.sharepoint.com/Users/husky/Library/Containers/com.apple.mail/Data/Library/Mail%20Downloads/B2FB3A94-212F-43DE-A40E-5B70632BF56C/2009SALES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omfy-my.sharepoint.com/personal/nicole_beggs_somfy_com/Documents/SOMFY/2024/RRP%20Price%20List/Somfy%20RRP%20Pricelist%20April%202024_FinalV4.xlsx" TargetMode="External"/><Relationship Id="rId1" Type="http://schemas.openxmlformats.org/officeDocument/2006/relationships/externalLinkPath" Target="https://somfy-my.sharepoint.com/personal/nicole_beggs_somfy_com/Documents/SOMFY/2024/RRP%20Price%20List/Somfy%20RRP%20Pricelist%20April%202024_FinalV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mfy-my.sharepoint.com/personal/nicole_beggs_somfy_com/Documents/SOMFY/2023/Product/Movelite/Oceania%20Launch%20kit_Mar%202023/Completed/Somfy%20RRP%20Pricelist%20July%202022_V31032023_Curtain%20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STRY-2009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stomer Details"/>
      <sheetName val="Contact Information"/>
      <sheetName val="Motors"/>
      <sheetName val="Electronics"/>
      <sheetName val="Accessories&amp;Sundry"/>
      <sheetName val="Curtains"/>
      <sheetName val="Terms and Conditions"/>
    </sheetNames>
    <sheetDataSet>
      <sheetData sheetId="0">
        <row r="7">
          <cell r="A7" t="str">
            <v>M</v>
          </cell>
          <cell r="B7" t="str">
            <v>Tubular Motors</v>
          </cell>
        </row>
        <row r="8">
          <cell r="A8" t="str">
            <v>MC</v>
          </cell>
          <cell r="B8" t="str">
            <v>Motor Cables</v>
          </cell>
        </row>
        <row r="9">
          <cell r="A9" t="str">
            <v>WO</v>
          </cell>
          <cell r="B9" t="str">
            <v>Window Opener Motors</v>
          </cell>
        </row>
        <row r="10">
          <cell r="A10" t="str">
            <v>E</v>
          </cell>
          <cell r="B10" t="str">
            <v>Electronics</v>
          </cell>
        </row>
        <row r="11">
          <cell r="A11" t="str">
            <v>A</v>
          </cell>
          <cell r="B11" t="str">
            <v>Accessories</v>
          </cell>
        </row>
        <row r="12">
          <cell r="A12" t="str">
            <v>C</v>
          </cell>
          <cell r="B12" t="str">
            <v>Curtains</v>
          </cell>
        </row>
        <row r="14">
          <cell r="A14" t="str">
            <v>ND</v>
          </cell>
          <cell r="B14" t="str">
            <v>NO DISCOUNT</v>
          </cell>
          <cell r="C1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 Details"/>
      <sheetName val="Contact Information"/>
      <sheetName val="Curtains"/>
      <sheetName val="Terms and Conditions"/>
    </sheetNames>
    <sheetDataSet>
      <sheetData sheetId="0">
        <row r="7">
          <cell r="A7" t="str">
            <v>E</v>
          </cell>
          <cell r="B7" t="str">
            <v>Electronics</v>
          </cell>
        </row>
        <row r="8">
          <cell r="A8" t="str">
            <v>C</v>
          </cell>
          <cell r="B8" t="str">
            <v>Curtains</v>
          </cell>
        </row>
        <row r="10">
          <cell r="A10" t="str">
            <v>ND</v>
          </cell>
          <cell r="B10" t="str">
            <v>NO DISCOUNT</v>
          </cell>
          <cell r="C10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Somfy Pricelist2">
  <a:themeElements>
    <a:clrScheme name="Somfy Pricelist 1">
      <a:dk1>
        <a:srgbClr val="000000"/>
      </a:dk1>
      <a:lt1>
        <a:srgbClr val="FFFFFF"/>
      </a:lt1>
      <a:dk2>
        <a:srgbClr val="EE7F00"/>
      </a:dk2>
      <a:lt2>
        <a:srgbClr val="FED5B2"/>
      </a:lt2>
      <a:accent1>
        <a:srgbClr val="12AABB"/>
      </a:accent1>
      <a:accent2>
        <a:srgbClr val="C3E1E7"/>
      </a:accent2>
      <a:accent3>
        <a:srgbClr val="9FC204"/>
      </a:accent3>
      <a:accent4>
        <a:srgbClr val="DDEBC1"/>
      </a:accent4>
      <a:accent5>
        <a:srgbClr val="FAB800"/>
      </a:accent5>
      <a:accent6>
        <a:srgbClr val="FFF0DA"/>
      </a:accent6>
      <a:hlink>
        <a:srgbClr val="C8C8C8"/>
      </a:hlink>
      <a:folHlink>
        <a:srgbClr val="C8C8C8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y.Thurairatnam@somfy.com" TargetMode="External"/><Relationship Id="rId2" Type="http://schemas.openxmlformats.org/officeDocument/2006/relationships/hyperlink" Target="mailto:Sean.davies@somfy.com" TargetMode="External"/><Relationship Id="rId1" Type="http://schemas.openxmlformats.org/officeDocument/2006/relationships/hyperlink" Target="mailto:Mohamed.OURDJINI@somfy.co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brett.liebenberg@somfy.com" TargetMode="External"/><Relationship Id="rId4" Type="http://schemas.openxmlformats.org/officeDocument/2006/relationships/hyperlink" Target="mailto:jacinta.ceola-munn@somfy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F23"/>
  <sheetViews>
    <sheetView showGridLines="0" tabSelected="1" zoomScale="85" zoomScaleNormal="85" workbookViewId="0">
      <selection activeCell="E8" sqref="E8"/>
    </sheetView>
  </sheetViews>
  <sheetFormatPr defaultColWidth="8.81640625" defaultRowHeight="12.5" x14ac:dyDescent="0.25"/>
  <cols>
    <col min="1" max="1" width="8.81640625" customWidth="1"/>
    <col min="2" max="2" width="60.81640625" customWidth="1"/>
    <col min="3" max="3" width="37.453125" style="184" customWidth="1"/>
    <col min="4" max="4" width="15.453125" style="168" customWidth="1"/>
    <col min="5" max="16384" width="8.81640625" style="168"/>
  </cols>
  <sheetData>
    <row r="1" spans="1:6" customFormat="1" ht="127" customHeight="1" x14ac:dyDescent="0.35">
      <c r="C1" s="9"/>
    </row>
    <row r="2" spans="1:6" ht="24.75" customHeight="1" x14ac:dyDescent="0.35">
      <c r="C2" s="182"/>
      <c r="F2"/>
    </row>
    <row r="3" spans="1:6" s="183" customFormat="1" ht="27" customHeight="1" x14ac:dyDescent="0.25">
      <c r="A3" s="169"/>
      <c r="B3" s="170" t="s">
        <v>0</v>
      </c>
      <c r="C3" s="16"/>
    </row>
    <row r="4" spans="1:6" s="183" customFormat="1" ht="27" customHeight="1" x14ac:dyDescent="0.25">
      <c r="A4" s="169"/>
      <c r="B4" s="170" t="s">
        <v>1</v>
      </c>
      <c r="C4" s="16"/>
    </row>
    <row r="5" spans="1:6" s="172" customFormat="1" ht="27" customHeight="1" x14ac:dyDescent="0.25">
      <c r="A5" s="169"/>
      <c r="B5" s="170" t="s">
        <v>2</v>
      </c>
      <c r="C5" s="171" t="str">
        <f>IFERROR(VLOOKUP(C4,'Contact Information'!A:D,2,0),"")</f>
        <v/>
      </c>
    </row>
    <row r="6" spans="1:6" s="172" customFormat="1" ht="27" customHeight="1" x14ac:dyDescent="0.25">
      <c r="A6" s="169"/>
      <c r="B6" s="169"/>
      <c r="C6" s="171" t="s">
        <v>3</v>
      </c>
    </row>
    <row r="7" spans="1:6" s="183" customFormat="1" ht="28" customHeight="1" x14ac:dyDescent="0.25">
      <c r="A7" s="173" t="s">
        <v>4</v>
      </c>
      <c r="B7" s="173" t="s">
        <v>5</v>
      </c>
      <c r="C7" s="165"/>
    </row>
    <row r="8" spans="1:6" s="183" customFormat="1" ht="28" customHeight="1" x14ac:dyDescent="0.25">
      <c r="A8" s="174" t="s">
        <v>6</v>
      </c>
      <c r="B8" s="174" t="s">
        <v>7</v>
      </c>
      <c r="C8" s="166"/>
    </row>
    <row r="9" spans="1:6" s="183" customFormat="1" ht="28" customHeight="1" x14ac:dyDescent="0.25">
      <c r="A9" s="173" t="s">
        <v>8</v>
      </c>
      <c r="B9" s="173" t="s">
        <v>9</v>
      </c>
      <c r="C9" s="165"/>
    </row>
    <row r="10" spans="1:6" s="183" customFormat="1" ht="28" customHeight="1" x14ac:dyDescent="0.25">
      <c r="A10" s="174" t="s">
        <v>10</v>
      </c>
      <c r="B10" s="174" t="s">
        <v>11</v>
      </c>
      <c r="C10" s="166"/>
    </row>
    <row r="11" spans="1:6" s="183" customFormat="1" ht="28" customHeight="1" x14ac:dyDescent="0.25">
      <c r="A11" s="173" t="s">
        <v>12</v>
      </c>
      <c r="B11" s="173" t="s">
        <v>13</v>
      </c>
      <c r="C11" s="165"/>
    </row>
    <row r="12" spans="1:6" s="183" customFormat="1" ht="28" customHeight="1" x14ac:dyDescent="0.25">
      <c r="A12" s="174" t="s">
        <v>14</v>
      </c>
      <c r="B12" s="174" t="s">
        <v>15</v>
      </c>
      <c r="C12" s="166"/>
    </row>
    <row r="13" spans="1:6" customFormat="1" ht="12" customHeight="1" x14ac:dyDescent="0.25">
      <c r="C13" s="179"/>
    </row>
    <row r="14" spans="1:6" s="172" customFormat="1" ht="5.15" hidden="1" customHeight="1" x14ac:dyDescent="0.25">
      <c r="A14" s="175" t="s">
        <v>16</v>
      </c>
      <c r="B14" s="175" t="s">
        <v>17</v>
      </c>
      <c r="C14" s="15">
        <v>0</v>
      </c>
    </row>
    <row r="15" spans="1:6" s="172" customFormat="1" x14ac:dyDescent="0.25">
      <c r="B15" s="172" t="s">
        <v>18</v>
      </c>
      <c r="C15" s="180"/>
    </row>
    <row r="16" spans="1:6" customFormat="1" ht="18" customHeight="1" x14ac:dyDescent="0.25">
      <c r="A16" s="176"/>
      <c r="B16" s="177" t="s">
        <v>19</v>
      </c>
      <c r="C16" s="181"/>
    </row>
    <row r="17" spans="1:3" customFormat="1" ht="119.15" customHeight="1" x14ac:dyDescent="0.25">
      <c r="C17" s="179"/>
    </row>
    <row r="18" spans="1:3" customFormat="1" ht="13.5" x14ac:dyDescent="0.25">
      <c r="A18" s="178" t="s">
        <v>710</v>
      </c>
      <c r="C18" s="179"/>
    </row>
    <row r="19" spans="1:3" customFormat="1" x14ac:dyDescent="0.25">
      <c r="C19" s="179"/>
    </row>
    <row r="20" spans="1:3" customFormat="1" x14ac:dyDescent="0.25">
      <c r="C20" s="179"/>
    </row>
    <row r="21" spans="1:3" customFormat="1" x14ac:dyDescent="0.25">
      <c r="C21" s="179"/>
    </row>
    <row r="22" spans="1:3" customFormat="1" x14ac:dyDescent="0.25">
      <c r="C22" s="179"/>
    </row>
    <row r="23" spans="1:3" customFormat="1" x14ac:dyDescent="0.25">
      <c r="C23" s="179"/>
    </row>
  </sheetData>
  <sheetProtection algorithmName="SHA-512" hashValue="oAtCcSxKV+DN9pQD7s1/IIMNrPDcQ9577fxMUoKE6fjsO9k8yZfrnWiXt90w/uXNSDZAoQq63xRGMAXNNqNncg==" saltValue="bTaLP02wvqv9FMTRKTq/Fw==" spinCount="100000" sheet="1" sort="0" autoFilter="0"/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C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DD0E3093-79FD-4454-B6A7-18982055288B}">
          <x14:formula1>
            <xm:f>'Contact Information'!$A$2:$A$9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C9"/>
  <sheetViews>
    <sheetView workbookViewId="0">
      <selection activeCell="A9" sqref="A9"/>
    </sheetView>
  </sheetViews>
  <sheetFormatPr defaultColWidth="8.7265625" defaultRowHeight="17.5" x14ac:dyDescent="0.35"/>
  <cols>
    <col min="1" max="1" width="23.1796875" style="35" customWidth="1"/>
    <col min="2" max="2" width="24.1796875" style="35" customWidth="1"/>
    <col min="3" max="3" width="35.1796875" style="35" customWidth="1"/>
    <col min="4" max="16384" width="8.7265625" style="35"/>
  </cols>
  <sheetData>
    <row r="1" spans="1:3" ht="18" x14ac:dyDescent="0.4">
      <c r="A1" s="34" t="s">
        <v>20</v>
      </c>
      <c r="B1" s="34" t="s">
        <v>21</v>
      </c>
      <c r="C1" s="34" t="s">
        <v>22</v>
      </c>
    </row>
    <row r="2" spans="1:3" x14ac:dyDescent="0.35">
      <c r="A2" s="35" t="s">
        <v>698</v>
      </c>
      <c r="B2" s="35" t="s">
        <v>699</v>
      </c>
      <c r="C2" t="s">
        <v>697</v>
      </c>
    </row>
    <row r="3" spans="1:3" x14ac:dyDescent="0.35">
      <c r="A3" s="35" t="s">
        <v>41</v>
      </c>
      <c r="B3" s="35" t="s">
        <v>42</v>
      </c>
      <c r="C3" t="s">
        <v>43</v>
      </c>
    </row>
    <row r="4" spans="1:3" x14ac:dyDescent="0.35">
      <c r="A4" s="35" t="s">
        <v>23</v>
      </c>
      <c r="B4" s="35" t="s">
        <v>24</v>
      </c>
      <c r="C4" t="s">
        <v>25</v>
      </c>
    </row>
    <row r="5" spans="1:3" x14ac:dyDescent="0.35">
      <c r="A5" s="35" t="s">
        <v>26</v>
      </c>
      <c r="B5" s="35" t="s">
        <v>27</v>
      </c>
      <c r="C5" t="s">
        <v>28</v>
      </c>
    </row>
    <row r="6" spans="1:3" x14ac:dyDescent="0.35">
      <c r="A6" s="35" t="s">
        <v>29</v>
      </c>
      <c r="B6" s="35" t="s">
        <v>30</v>
      </c>
      <c r="C6" t="s">
        <v>31</v>
      </c>
    </row>
    <row r="7" spans="1:3" x14ac:dyDescent="0.35">
      <c r="A7" s="35" t="s">
        <v>32</v>
      </c>
      <c r="B7" s="35" t="s">
        <v>33</v>
      </c>
      <c r="C7" t="s">
        <v>34</v>
      </c>
    </row>
    <row r="8" spans="1:3" x14ac:dyDescent="0.35">
      <c r="A8" s="35" t="s">
        <v>35</v>
      </c>
      <c r="B8" s="35" t="s">
        <v>36</v>
      </c>
      <c r="C8" t="s">
        <v>37</v>
      </c>
    </row>
    <row r="9" spans="1:3" x14ac:dyDescent="0.35">
      <c r="A9" s="35" t="s">
        <v>38</v>
      </c>
      <c r="B9" s="35" t="s">
        <v>39</v>
      </c>
      <c r="C9" t="s">
        <v>40</v>
      </c>
    </row>
  </sheetData>
  <hyperlinks>
    <hyperlink ref="C7" r:id="rId1" xr:uid="{899C5FA7-841E-418F-B9D3-94FB504247D2}"/>
    <hyperlink ref="C9" r:id="rId2" xr:uid="{55368DC7-BA22-4AAD-86E5-41B2F713B487}"/>
    <hyperlink ref="C4" r:id="rId3" display="mailto:Jay.Thurairatnam@somfy.com" xr:uid="{C468EB70-4F2E-4C99-BC2B-614C99B2E585}"/>
    <hyperlink ref="C3" r:id="rId4" display="mailto:jacinta.ceola-munn@somfy.com" xr:uid="{0E40917C-C8DF-4DA6-8A2D-96FD76191C23}"/>
    <hyperlink ref="C2" r:id="rId5" xr:uid="{E52A63A1-58E4-4D3D-A140-440471D75587}"/>
  </hyperlinks>
  <pageMargins left="0.7" right="0.7" top="0.75" bottom="0.75" header="0.3" footer="0.3"/>
  <pageSetup orientation="portrait" horizontalDpi="1200" verticalDpi="1200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R176"/>
  <sheetViews>
    <sheetView zoomScaleNormal="100" zoomScalePageLayoutView="60" workbookViewId="0">
      <pane ySplit="3" topLeftCell="A4" activePane="bottomLeft" state="frozen"/>
      <selection pane="bottomLeft" activeCell="C24" sqref="C24"/>
    </sheetView>
  </sheetViews>
  <sheetFormatPr defaultColWidth="8.81640625" defaultRowHeight="17.5" x14ac:dyDescent="0.25"/>
  <cols>
    <col min="1" max="1" width="7.1796875" style="26" customWidth="1"/>
    <col min="2" max="2" width="11" style="23" customWidth="1"/>
    <col min="3" max="3" width="62.54296875" style="23" customWidth="1"/>
    <col min="4" max="5" width="7.7265625" style="26" customWidth="1"/>
    <col min="6" max="6" width="10.1796875" style="26" customWidth="1"/>
    <col min="7" max="7" width="12.453125" style="62" customWidth="1"/>
    <col min="8" max="8" width="11.54296875" style="62" customWidth="1"/>
    <col min="9" max="9" width="12.81640625" style="62" customWidth="1"/>
    <col min="10" max="10" width="7.7265625" style="58" customWidth="1"/>
    <col min="11" max="11" width="13.81640625" style="58" customWidth="1"/>
    <col min="12" max="12" width="7.7265625" style="58" customWidth="1"/>
    <col min="13" max="13" width="9.26953125" style="58" customWidth="1"/>
    <col min="14" max="14" width="9.453125" style="58" customWidth="1"/>
    <col min="15" max="15" width="10.26953125" style="58" customWidth="1"/>
    <col min="16" max="16" width="9.7265625" style="58" customWidth="1"/>
    <col min="17" max="17" width="10" style="26" customWidth="1"/>
    <col min="18" max="18" width="10.54296875" style="20" customWidth="1"/>
    <col min="19" max="16384" width="8.81640625" style="40"/>
  </cols>
  <sheetData>
    <row r="1" spans="1:18" s="106" customFormat="1" ht="78" customHeight="1" x14ac:dyDescent="0.25">
      <c r="A1" s="107"/>
      <c r="B1" s="105"/>
      <c r="C1" s="105"/>
      <c r="D1" s="107"/>
      <c r="E1" s="107"/>
      <c r="F1" s="107"/>
      <c r="G1" s="108"/>
      <c r="H1" s="108"/>
      <c r="I1" s="108"/>
      <c r="J1" s="109"/>
      <c r="K1" s="109"/>
      <c r="L1" s="109"/>
      <c r="M1" s="109"/>
      <c r="N1" s="109"/>
      <c r="O1" s="109"/>
      <c r="P1" s="109"/>
      <c r="Q1" s="107"/>
      <c r="R1" s="110"/>
    </row>
    <row r="2" spans="1:18" ht="14.15" customHeight="1" x14ac:dyDescent="0.25"/>
    <row r="3" spans="1:18" s="38" customFormat="1" ht="36" customHeight="1" x14ac:dyDescent="0.25">
      <c r="A3" s="33" t="s">
        <v>45</v>
      </c>
      <c r="B3" s="33" t="s">
        <v>44</v>
      </c>
      <c r="C3" s="33" t="s">
        <v>46</v>
      </c>
      <c r="D3" s="33" t="s">
        <v>47</v>
      </c>
      <c r="E3" s="33" t="s">
        <v>48</v>
      </c>
      <c r="F3" s="36" t="s">
        <v>708</v>
      </c>
      <c r="G3" s="33" t="s">
        <v>709</v>
      </c>
      <c r="H3" s="33" t="str">
        <f>'Customer Details'!$C3&amp;" Buy Price(ex GST)"</f>
        <v xml:space="preserve"> Buy Price(ex GST)</v>
      </c>
      <c r="I3" s="33" t="str">
        <f>'Customer Details'!$C3&amp;" Buy Price(inc GST)"</f>
        <v xml:space="preserve"> Buy Price(inc GST)</v>
      </c>
      <c r="J3" s="33" t="s">
        <v>49</v>
      </c>
      <c r="K3" s="33" t="s">
        <v>50</v>
      </c>
      <c r="L3" s="33" t="s">
        <v>51</v>
      </c>
      <c r="M3" s="33" t="s">
        <v>52</v>
      </c>
      <c r="N3" s="33" t="s">
        <v>700</v>
      </c>
      <c r="O3" s="33" t="s">
        <v>53</v>
      </c>
      <c r="P3" s="33" t="s">
        <v>54</v>
      </c>
      <c r="Q3" s="33" t="s">
        <v>55</v>
      </c>
      <c r="R3" s="37" t="s">
        <v>56</v>
      </c>
    </row>
    <row r="4" spans="1:18" s="75" customFormat="1" ht="24" customHeight="1" x14ac:dyDescent="0.25">
      <c r="A4" s="76"/>
      <c r="B4" s="98" t="s">
        <v>57</v>
      </c>
      <c r="D4" s="77"/>
      <c r="E4" s="77"/>
      <c r="F4" s="111"/>
      <c r="G4" s="111"/>
      <c r="H4" s="111"/>
      <c r="I4" s="112"/>
      <c r="J4" s="113"/>
      <c r="K4" s="114"/>
      <c r="L4" s="115"/>
      <c r="M4" s="115"/>
      <c r="N4" s="115"/>
      <c r="O4" s="115"/>
      <c r="P4" s="115"/>
      <c r="Q4" s="77"/>
      <c r="R4" s="116" t="str">
        <f>IFERROR(VLOOKUP(A4,'Customer Details'!$A$7:$C$15,3,FALSE),"")</f>
        <v/>
      </c>
    </row>
    <row r="5" spans="1:18" ht="12" customHeight="1" x14ac:dyDescent="0.25">
      <c r="A5" s="26" t="s">
        <v>4</v>
      </c>
      <c r="B5" s="23">
        <v>1003293</v>
      </c>
      <c r="C5" s="23" t="s">
        <v>58</v>
      </c>
      <c r="D5" s="26">
        <v>1</v>
      </c>
      <c r="F5" s="63">
        <v>431.36750530681502</v>
      </c>
      <c r="G5" s="57">
        <f>F5*1.1</f>
        <v>474.50425583749654</v>
      </c>
      <c r="H5" s="57">
        <f>IFERROR(F5*(1-R5),"")</f>
        <v>431.36750530681502</v>
      </c>
      <c r="I5" s="57">
        <f>IFERROR(H5*1.1,"")</f>
        <v>474.50425583749654</v>
      </c>
      <c r="K5" s="8" t="s">
        <v>59</v>
      </c>
      <c r="R5" s="20">
        <f>IFERROR(VLOOKUP(A5,'Customer Details'!$A$7:$C$15,3,FALSE),"")</f>
        <v>0</v>
      </c>
    </row>
    <row r="6" spans="1:18" ht="12" customHeight="1" x14ac:dyDescent="0.25">
      <c r="A6" s="26" t="s">
        <v>10</v>
      </c>
      <c r="B6" s="23">
        <v>9021217</v>
      </c>
      <c r="C6" s="23" t="s">
        <v>60</v>
      </c>
      <c r="D6" s="26">
        <v>1</v>
      </c>
      <c r="F6" s="63">
        <v>86.273501061362978</v>
      </c>
      <c r="G6" s="57">
        <f>F6*1.1</f>
        <v>94.900851167499283</v>
      </c>
      <c r="H6" s="57">
        <f>IFERROR(F6*(1-R6),"")</f>
        <v>86.273501061362978</v>
      </c>
      <c r="I6" s="57">
        <f>IFERROR(H6*1.1,"")</f>
        <v>94.900851167499283</v>
      </c>
      <c r="J6" s="8" t="s">
        <v>59</v>
      </c>
      <c r="K6" s="8" t="s">
        <v>59</v>
      </c>
      <c r="R6" s="20">
        <f>IFERROR(VLOOKUP(A6,'Customer Details'!$A$7:$C$15,3,FALSE),"")</f>
        <v>0</v>
      </c>
    </row>
    <row r="7" spans="1:18" ht="12" customHeight="1" x14ac:dyDescent="0.25">
      <c r="A7" s="26" t="s">
        <v>10</v>
      </c>
      <c r="B7" s="23">
        <v>9025165</v>
      </c>
      <c r="C7" s="23" t="s">
        <v>61</v>
      </c>
      <c r="D7" s="26">
        <v>1</v>
      </c>
      <c r="F7" s="63">
        <v>39.439314770908794</v>
      </c>
      <c r="G7" s="57">
        <f>F7*1.1</f>
        <v>43.383246247999679</v>
      </c>
      <c r="H7" s="57">
        <f>IFERROR(F7*(1-R7),"")</f>
        <v>39.439314770908794</v>
      </c>
      <c r="I7" s="57">
        <f>IFERROR(H7*1.1,"")</f>
        <v>43.383246247999679</v>
      </c>
      <c r="J7" s="8" t="s">
        <v>59</v>
      </c>
      <c r="K7" s="8" t="s">
        <v>59</v>
      </c>
      <c r="R7" s="20">
        <f>IFERROR(VLOOKUP(A7,'Customer Details'!$A$7:$C$15,3,FALSE),"")</f>
        <v>0</v>
      </c>
    </row>
    <row r="8" spans="1:18" s="75" customFormat="1" ht="24" customHeight="1" x14ac:dyDescent="0.25">
      <c r="A8" s="76"/>
      <c r="B8" s="98" t="s">
        <v>607</v>
      </c>
      <c r="D8" s="77"/>
      <c r="E8" s="77"/>
      <c r="F8" s="111"/>
      <c r="G8" s="111"/>
      <c r="H8" s="111"/>
      <c r="I8" s="112"/>
      <c r="J8" s="113"/>
      <c r="K8" s="114"/>
      <c r="L8" s="115"/>
      <c r="M8" s="115"/>
      <c r="N8" s="115"/>
      <c r="O8" s="115"/>
      <c r="P8" s="115"/>
      <c r="Q8" s="77"/>
      <c r="R8" s="116" t="str">
        <f>IFERROR(VLOOKUP(A8,'Customer Details'!$A$7:$C$15,3,FALSE),"")</f>
        <v/>
      </c>
    </row>
    <row r="9" spans="1:18" ht="12" customHeight="1" x14ac:dyDescent="0.25">
      <c r="A9" s="26" t="s">
        <v>4</v>
      </c>
      <c r="B9" s="23">
        <v>1241674</v>
      </c>
      <c r="C9" s="23" t="s">
        <v>607</v>
      </c>
      <c r="D9" s="26">
        <v>1</v>
      </c>
      <c r="F9" s="63">
        <v>452.93722897499998</v>
      </c>
      <c r="G9" s="57">
        <f>F9*1.1</f>
        <v>498.23095187250004</v>
      </c>
      <c r="H9" s="57">
        <f>IFERROR(F9*(1-R9),"")</f>
        <v>452.93722897499998</v>
      </c>
      <c r="I9" s="57">
        <f>IFERROR(H9*1.1,"")</f>
        <v>498.23095187250004</v>
      </c>
      <c r="K9" s="8" t="s">
        <v>59</v>
      </c>
      <c r="R9" s="20">
        <f>IFERROR(VLOOKUP(A9,'Customer Details'!$A$7:$C$15,3,FALSE),"")</f>
        <v>0</v>
      </c>
    </row>
    <row r="10" spans="1:18" ht="12" customHeight="1" x14ac:dyDescent="0.25">
      <c r="A10" s="26" t="s">
        <v>10</v>
      </c>
      <c r="B10" s="3">
        <v>9028930</v>
      </c>
      <c r="C10" s="3" t="s">
        <v>610</v>
      </c>
      <c r="D10" s="26">
        <v>1</v>
      </c>
      <c r="F10" s="63">
        <v>90.587176114431145</v>
      </c>
      <c r="G10" s="57">
        <f>F10*1.1</f>
        <v>99.645893725874274</v>
      </c>
      <c r="H10" s="57">
        <f>IFERROR(F10*(1-R10),"")</f>
        <v>90.587176114431145</v>
      </c>
      <c r="I10" s="57">
        <f>IFERROR(H10*1.1,"")</f>
        <v>99.645893725874274</v>
      </c>
      <c r="J10" s="8" t="s">
        <v>59</v>
      </c>
      <c r="K10" s="8" t="s">
        <v>59</v>
      </c>
      <c r="R10" s="20">
        <f>IFERROR(VLOOKUP(A10,'Customer Details'!$A$7:$C$15,3,FALSE),"")</f>
        <v>0</v>
      </c>
    </row>
    <row r="11" spans="1:18" ht="12" customHeight="1" x14ac:dyDescent="0.25">
      <c r="A11" s="26" t="s">
        <v>10</v>
      </c>
      <c r="B11" s="3">
        <v>9028922</v>
      </c>
      <c r="C11" s="4" t="s">
        <v>688</v>
      </c>
      <c r="D11" s="26">
        <v>1</v>
      </c>
      <c r="F11" s="63">
        <v>41.402899999999995</v>
      </c>
      <c r="G11" s="57">
        <f>F11*1.1</f>
        <v>45.543189999999996</v>
      </c>
      <c r="H11" s="57">
        <f>IFERROR(F11*(1-R11),"")</f>
        <v>41.402899999999995</v>
      </c>
      <c r="I11" s="57">
        <f>IFERROR(H11*1.1,"")</f>
        <v>45.543189999999996</v>
      </c>
      <c r="J11" s="8" t="s">
        <v>59</v>
      </c>
      <c r="K11" s="8" t="s">
        <v>59</v>
      </c>
      <c r="R11" s="20">
        <f>IFERROR(VLOOKUP(A11,'Customer Details'!$A$7:$C$15,3,FALSE),"")</f>
        <v>0</v>
      </c>
    </row>
    <row r="12" spans="1:18" s="75" customFormat="1" ht="24" customHeight="1" x14ac:dyDescent="0.25">
      <c r="A12" s="76"/>
      <c r="B12" s="98" t="s">
        <v>608</v>
      </c>
      <c r="D12" s="77"/>
      <c r="E12" s="77"/>
      <c r="F12" s="111"/>
      <c r="G12" s="111"/>
      <c r="H12" s="111"/>
      <c r="I12" s="112"/>
      <c r="J12" s="113"/>
      <c r="K12" s="114"/>
      <c r="L12" s="115"/>
      <c r="M12" s="115"/>
      <c r="N12" s="115"/>
      <c r="O12" s="115"/>
      <c r="P12" s="115"/>
      <c r="Q12" s="77"/>
      <c r="R12" s="116" t="str">
        <f>IFERROR(VLOOKUP(A12,'Customer Details'!$A$7:$C$15,3,FALSE),"")</f>
        <v/>
      </c>
    </row>
    <row r="13" spans="1:18" ht="12" customHeight="1" x14ac:dyDescent="0.25">
      <c r="A13" s="26" t="s">
        <v>4</v>
      </c>
      <c r="B13" s="23">
        <v>1241782</v>
      </c>
      <c r="C13" s="23" t="s">
        <v>608</v>
      </c>
      <c r="D13" s="26">
        <v>1</v>
      </c>
      <c r="F13" s="63">
        <v>404.04618292499998</v>
      </c>
      <c r="G13" s="57">
        <f>F13*1.1</f>
        <v>444.45080121750004</v>
      </c>
      <c r="H13" s="57">
        <f>IFERROR(F13*(1-R13),"")</f>
        <v>404.04618292499998</v>
      </c>
      <c r="I13" s="57">
        <f>IFERROR(H13*1.1,"")</f>
        <v>444.45080121750004</v>
      </c>
      <c r="K13" s="8" t="s">
        <v>59</v>
      </c>
      <c r="R13" s="20">
        <f>IFERROR(VLOOKUP(A13,'Customer Details'!$A$7:$C$15,3,FALSE),"")</f>
        <v>0</v>
      </c>
    </row>
    <row r="14" spans="1:18" ht="12" customHeight="1" x14ac:dyDescent="0.25">
      <c r="A14" s="26" t="s">
        <v>10</v>
      </c>
      <c r="B14" s="3">
        <v>9028930</v>
      </c>
      <c r="C14" s="3" t="s">
        <v>610</v>
      </c>
      <c r="D14" s="26">
        <v>1</v>
      </c>
      <c r="F14" s="63">
        <v>90.587176114431145</v>
      </c>
      <c r="G14" s="57">
        <f>F14*1.1</f>
        <v>99.645893725874274</v>
      </c>
      <c r="H14" s="57">
        <f>IFERROR(F14*(1-R14),"")</f>
        <v>90.587176114431145</v>
      </c>
      <c r="I14" s="57">
        <f>IFERROR(H14*1.1,"")</f>
        <v>99.645893725874274</v>
      </c>
      <c r="J14" s="8" t="s">
        <v>59</v>
      </c>
      <c r="K14" s="8" t="s">
        <v>59</v>
      </c>
      <c r="R14" s="20">
        <f>IFERROR(VLOOKUP(A14,'Customer Details'!$A$7:$C$15,3,FALSE),"")</f>
        <v>0</v>
      </c>
    </row>
    <row r="15" spans="1:18" ht="12" customHeight="1" x14ac:dyDescent="0.25">
      <c r="A15" s="26" t="s">
        <v>10</v>
      </c>
      <c r="B15" s="3">
        <v>9028922</v>
      </c>
      <c r="C15" s="4" t="s">
        <v>688</v>
      </c>
      <c r="D15" s="26">
        <v>1</v>
      </c>
      <c r="F15" s="63">
        <v>41.402899999999995</v>
      </c>
      <c r="G15" s="57">
        <f>F15*1.1</f>
        <v>45.543189999999996</v>
      </c>
      <c r="H15" s="57">
        <f>IFERROR(F15*(1-R15),"")</f>
        <v>41.402899999999995</v>
      </c>
      <c r="I15" s="57">
        <f>IFERROR(H15*1.1,"")</f>
        <v>45.543189999999996</v>
      </c>
      <c r="J15" s="8" t="s">
        <v>59</v>
      </c>
      <c r="K15" s="8" t="s">
        <v>59</v>
      </c>
      <c r="R15" s="20">
        <f>IFERROR(VLOOKUP(A15,'Customer Details'!$A$7:$C$15,3,FALSE),"")</f>
        <v>0</v>
      </c>
    </row>
    <row r="16" spans="1:18" s="95" customFormat="1" ht="12" customHeight="1" x14ac:dyDescent="0.25">
      <c r="A16" s="193"/>
      <c r="B16" s="192" t="s">
        <v>62</v>
      </c>
      <c r="C16" s="192"/>
      <c r="D16" s="193"/>
      <c r="E16" s="193"/>
      <c r="F16" s="117"/>
      <c r="G16" s="196"/>
      <c r="H16" s="196"/>
      <c r="I16" s="198"/>
      <c r="J16" s="194"/>
      <c r="K16" s="194"/>
      <c r="L16" s="195"/>
      <c r="M16" s="195"/>
      <c r="N16" s="195"/>
      <c r="O16" s="195"/>
      <c r="P16" s="195"/>
      <c r="Q16" s="193"/>
      <c r="R16" s="191"/>
    </row>
    <row r="17" spans="1:18" s="95" customFormat="1" ht="12" customHeight="1" x14ac:dyDescent="0.25">
      <c r="A17" s="193"/>
      <c r="B17" s="192"/>
      <c r="C17" s="192"/>
      <c r="D17" s="193"/>
      <c r="E17" s="193"/>
      <c r="F17" s="117"/>
      <c r="G17" s="196"/>
      <c r="H17" s="196"/>
      <c r="I17" s="198"/>
      <c r="J17" s="194"/>
      <c r="K17" s="194"/>
      <c r="L17" s="195"/>
      <c r="M17" s="195"/>
      <c r="N17" s="195"/>
      <c r="O17" s="195"/>
      <c r="P17" s="195"/>
      <c r="Q17" s="193"/>
      <c r="R17" s="191"/>
    </row>
    <row r="18" spans="1:18" ht="12" customHeight="1" x14ac:dyDescent="0.25">
      <c r="A18" s="26" t="s">
        <v>4</v>
      </c>
      <c r="B18" s="23">
        <v>1241151</v>
      </c>
      <c r="C18" s="23" t="s">
        <v>63</v>
      </c>
      <c r="D18" s="26">
        <v>1</v>
      </c>
      <c r="F18" s="63">
        <v>328.60054080725024</v>
      </c>
      <c r="G18" s="57">
        <f>F18*1.1</f>
        <v>361.46059488797528</v>
      </c>
      <c r="H18" s="57">
        <f>IFERROR(F18*(1-R18),"")</f>
        <v>328.60054080725024</v>
      </c>
      <c r="I18" s="57">
        <f>IFERROR(H18*1.1,"")</f>
        <v>361.46059488797528</v>
      </c>
      <c r="J18" s="8" t="s">
        <v>59</v>
      </c>
      <c r="K18" s="8" t="s">
        <v>59</v>
      </c>
      <c r="R18" s="20">
        <f>IFERROR(VLOOKUP(A18,'Customer Details'!$A$7:$C$15,3,FALSE),"")</f>
        <v>0</v>
      </c>
    </row>
    <row r="19" spans="1:18" ht="12" customHeight="1" x14ac:dyDescent="0.25">
      <c r="A19" s="26" t="s">
        <v>10</v>
      </c>
      <c r="B19" s="23">
        <v>9021131</v>
      </c>
      <c r="C19" s="23" t="s">
        <v>64</v>
      </c>
      <c r="D19" s="26">
        <v>1</v>
      </c>
      <c r="F19" s="63">
        <v>7.3948715195453989</v>
      </c>
      <c r="G19" s="57">
        <f>F19*1.1</f>
        <v>8.134358671499939</v>
      </c>
      <c r="H19" s="57">
        <f>IFERROR(F19*(1-R19),"")</f>
        <v>7.3948715195453989</v>
      </c>
      <c r="I19" s="57">
        <f>IFERROR(H19*1.1,"")</f>
        <v>8.134358671499939</v>
      </c>
      <c r="J19" s="8" t="s">
        <v>59</v>
      </c>
      <c r="K19" s="8" t="s">
        <v>59</v>
      </c>
      <c r="R19" s="20">
        <f>IFERROR(VLOOKUP(A19,'Customer Details'!$A$7:$C$15,3,FALSE),"")</f>
        <v>0</v>
      </c>
    </row>
    <row r="20" spans="1:18" ht="12" customHeight="1" x14ac:dyDescent="0.25">
      <c r="A20" s="26" t="s">
        <v>10</v>
      </c>
      <c r="B20" s="23">
        <v>9025165</v>
      </c>
      <c r="C20" s="23" t="s">
        <v>61</v>
      </c>
      <c r="D20" s="26">
        <v>1</v>
      </c>
      <c r="F20" s="63">
        <v>39.439314770908794</v>
      </c>
      <c r="G20" s="57">
        <f>F20*1.1</f>
        <v>43.383246247999679</v>
      </c>
      <c r="H20" s="27">
        <f>IFERROR(F20*(1-R20),"")</f>
        <v>39.439314770908794</v>
      </c>
      <c r="I20" s="27">
        <f>IFERROR(H20*1.1,"")</f>
        <v>43.383246247999679</v>
      </c>
      <c r="J20" s="8" t="s">
        <v>59</v>
      </c>
      <c r="K20" s="8" t="s">
        <v>59</v>
      </c>
      <c r="L20" s="59"/>
      <c r="M20" s="40"/>
      <c r="N20" s="40"/>
      <c r="O20" s="40"/>
      <c r="P20" s="40"/>
      <c r="Q20" s="40"/>
      <c r="R20" s="20">
        <f>IFERROR(VLOOKUP(A20,'Customer Details'!$A$7:$C$15,3,FALSE),"")</f>
        <v>0</v>
      </c>
    </row>
    <row r="21" spans="1:18" s="95" customFormat="1" ht="24" customHeight="1" x14ac:dyDescent="0.25">
      <c r="A21" s="119"/>
      <c r="B21" s="75" t="s">
        <v>65</v>
      </c>
      <c r="C21" s="118"/>
      <c r="D21" s="119"/>
      <c r="E21" s="119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</row>
    <row r="22" spans="1:18" ht="12" customHeight="1" x14ac:dyDescent="0.25">
      <c r="A22" s="26" t="s">
        <v>4</v>
      </c>
      <c r="B22" s="23">
        <v>1241163</v>
      </c>
      <c r="C22" s="23" t="s">
        <v>66</v>
      </c>
      <c r="D22" s="26">
        <v>1</v>
      </c>
      <c r="F22" s="63">
        <v>303.23099034249992</v>
      </c>
      <c r="G22" s="57">
        <f>F22*1.1</f>
        <v>333.55408937674991</v>
      </c>
      <c r="H22" s="57">
        <f>IFERROR(F22*(1-R22),"")</f>
        <v>303.23099034249992</v>
      </c>
      <c r="I22" s="57">
        <f>IFERROR(H22*1.1,"")</f>
        <v>333.55408937674991</v>
      </c>
      <c r="J22" s="8" t="s">
        <v>59</v>
      </c>
      <c r="K22" s="8" t="s">
        <v>59</v>
      </c>
      <c r="R22" s="20">
        <f>IFERROR(VLOOKUP(A22,'Customer Details'!$A$7:$C$15,3,FALSE),"")</f>
        <v>0</v>
      </c>
    </row>
    <row r="23" spans="1:18" ht="12" customHeight="1" x14ac:dyDescent="0.25">
      <c r="A23" s="26" t="s">
        <v>10</v>
      </c>
      <c r="B23" s="23">
        <v>9021217</v>
      </c>
      <c r="C23" s="23" t="s">
        <v>60</v>
      </c>
      <c r="D23" s="26">
        <v>1</v>
      </c>
      <c r="F23" s="63">
        <v>86.271067024999994</v>
      </c>
      <c r="G23" s="57">
        <f>F23*1.1</f>
        <v>94.898173727499994</v>
      </c>
      <c r="H23" s="57">
        <f>IFERROR(F23*(1-R23),"")</f>
        <v>86.271067024999994</v>
      </c>
      <c r="I23" s="57">
        <f>IFERROR(H23*1.1,"")</f>
        <v>94.898173727499994</v>
      </c>
      <c r="J23" s="8" t="s">
        <v>59</v>
      </c>
      <c r="K23" s="8" t="s">
        <v>59</v>
      </c>
      <c r="R23" s="20">
        <f>IFERROR(VLOOKUP(A23,'Customer Details'!$A$7:$C$15,3,FALSE),"")</f>
        <v>0</v>
      </c>
    </row>
    <row r="24" spans="1:18" ht="12" customHeight="1" x14ac:dyDescent="0.25">
      <c r="A24" s="26" t="s">
        <v>10</v>
      </c>
      <c r="B24" s="23">
        <v>9025165</v>
      </c>
      <c r="C24" s="23" t="s">
        <v>61</v>
      </c>
      <c r="D24" s="26">
        <v>1</v>
      </c>
      <c r="F24" s="63">
        <v>39.434988394999998</v>
      </c>
      <c r="G24" s="57">
        <f>F24*1.1</f>
        <v>43.3784872345</v>
      </c>
      <c r="H24" s="57">
        <f>IFERROR(F24*(1-R24),"")</f>
        <v>39.434988394999998</v>
      </c>
      <c r="I24" s="57">
        <f>IFERROR(H24*1.1,"")</f>
        <v>43.3784872345</v>
      </c>
      <c r="J24" s="8" t="s">
        <v>59</v>
      </c>
      <c r="K24" s="8" t="s">
        <v>59</v>
      </c>
      <c r="R24" s="20">
        <f>IFERROR(VLOOKUP(A24,'Customer Details'!$A$7:$C$15,3,FALSE),"")</f>
        <v>0</v>
      </c>
    </row>
    <row r="25" spans="1:18" s="95" customFormat="1" ht="24" customHeight="1" x14ac:dyDescent="0.25">
      <c r="A25" s="119"/>
      <c r="B25" s="75" t="s">
        <v>67</v>
      </c>
      <c r="C25" s="118"/>
      <c r="D25" s="119"/>
      <c r="E25" s="119"/>
      <c r="F25" s="120"/>
      <c r="G25" s="120"/>
      <c r="H25" s="120"/>
      <c r="I25" s="120"/>
      <c r="J25" s="103"/>
      <c r="K25" s="103"/>
      <c r="L25" s="121"/>
      <c r="M25" s="121"/>
      <c r="N25" s="121"/>
      <c r="O25" s="121"/>
      <c r="P25" s="121"/>
      <c r="Q25" s="119"/>
      <c r="R25" s="119"/>
    </row>
    <row r="26" spans="1:18" ht="12" customHeight="1" x14ac:dyDescent="0.25">
      <c r="A26" s="26" t="s">
        <v>4</v>
      </c>
      <c r="B26" s="23">
        <v>1240512</v>
      </c>
      <c r="C26" s="23" t="s">
        <v>68</v>
      </c>
      <c r="D26" s="26">
        <v>1</v>
      </c>
      <c r="F26" s="63">
        <v>426.29259347967599</v>
      </c>
      <c r="G26" s="57">
        <f>F26*1.1</f>
        <v>468.92185282764365</v>
      </c>
      <c r="H26" s="57">
        <f>IFERROR(F26*(1-R26),"")</f>
        <v>426.29259347967599</v>
      </c>
      <c r="I26" s="57">
        <f>IFERROR(H26*1.1,"")</f>
        <v>468.92185282764365</v>
      </c>
      <c r="J26" s="8" t="s">
        <v>59</v>
      </c>
      <c r="K26" s="8" t="s">
        <v>59</v>
      </c>
      <c r="R26" s="20">
        <f>IFERROR(VLOOKUP(A26,'Customer Details'!$A$7:$C$15,3,FALSE),"")</f>
        <v>0</v>
      </c>
    </row>
    <row r="27" spans="1:18" ht="12" customHeight="1" x14ac:dyDescent="0.25">
      <c r="A27" s="26" t="s">
        <v>10</v>
      </c>
      <c r="B27" s="23">
        <v>9021131</v>
      </c>
      <c r="C27" s="23" t="s">
        <v>64</v>
      </c>
      <c r="D27" s="26">
        <v>1</v>
      </c>
      <c r="F27" s="63">
        <v>7.3948715195453989</v>
      </c>
      <c r="G27" s="57">
        <f>F27*1.1</f>
        <v>8.134358671499939</v>
      </c>
      <c r="H27" s="57">
        <f>IFERROR(F27*(1-R27),"")</f>
        <v>7.3948715195453989</v>
      </c>
      <c r="I27" s="57">
        <f>IFERROR(H27*1.1,"")</f>
        <v>8.134358671499939</v>
      </c>
      <c r="J27" s="8" t="s">
        <v>59</v>
      </c>
      <c r="K27" s="8" t="s">
        <v>59</v>
      </c>
      <c r="R27" s="20">
        <f>IFERROR(VLOOKUP(A27,'Customer Details'!$A$7:$C$15,3,FALSE),"")</f>
        <v>0</v>
      </c>
    </row>
    <row r="28" spans="1:18" s="43" customFormat="1" ht="12" customHeight="1" x14ac:dyDescent="0.25">
      <c r="A28" s="26" t="s">
        <v>10</v>
      </c>
      <c r="B28" s="23">
        <v>9025165</v>
      </c>
      <c r="C28" s="23" t="s">
        <v>61</v>
      </c>
      <c r="D28" s="26">
        <v>1</v>
      </c>
      <c r="E28" s="26"/>
      <c r="F28" s="63">
        <v>39.439314770908794</v>
      </c>
      <c r="G28" s="57">
        <f>F28*1.1</f>
        <v>43.383246247999679</v>
      </c>
      <c r="H28" s="27">
        <f>IFERROR(F28*(1-R28),"")</f>
        <v>39.439314770908794</v>
      </c>
      <c r="I28" s="27">
        <f>IFERROR(H28*1.1,"")</f>
        <v>43.383246247999679</v>
      </c>
      <c r="J28" s="8" t="s">
        <v>59</v>
      </c>
      <c r="K28" s="8" t="s">
        <v>59</v>
      </c>
      <c r="L28" s="59"/>
      <c r="M28" s="40"/>
      <c r="N28" s="40"/>
      <c r="O28" s="40"/>
      <c r="P28" s="40"/>
      <c r="Q28" s="40"/>
      <c r="R28" s="20">
        <f>IFERROR(VLOOKUP(A28,'Customer Details'!$A$7:$C$15,3,FALSE),"")</f>
        <v>0</v>
      </c>
    </row>
    <row r="29" spans="1:18" s="95" customFormat="1" ht="24" customHeight="1" x14ac:dyDescent="0.25">
      <c r="A29" s="119"/>
      <c r="B29" s="75" t="s">
        <v>593</v>
      </c>
      <c r="C29" s="118"/>
      <c r="D29" s="119"/>
      <c r="E29" s="119"/>
      <c r="F29" s="120"/>
      <c r="G29" s="120"/>
      <c r="H29" s="120"/>
      <c r="I29" s="120"/>
      <c r="J29" s="103"/>
      <c r="K29" s="103"/>
      <c r="L29" s="121"/>
      <c r="M29" s="121"/>
      <c r="N29" s="121"/>
      <c r="O29" s="121"/>
      <c r="P29" s="121"/>
      <c r="Q29" s="119"/>
      <c r="R29" s="119"/>
    </row>
    <row r="30" spans="1:18" s="43" customFormat="1" ht="12" customHeight="1" x14ac:dyDescent="0.25">
      <c r="A30" s="26" t="s">
        <v>4</v>
      </c>
      <c r="B30" s="23">
        <v>1245938</v>
      </c>
      <c r="C30" s="23" t="s">
        <v>605</v>
      </c>
      <c r="D30" s="26">
        <v>1</v>
      </c>
      <c r="E30" s="26"/>
      <c r="F30" s="63">
        <v>447.60014749999999</v>
      </c>
      <c r="G30" s="57">
        <f>F30*1.1</f>
        <v>492.36016225000003</v>
      </c>
      <c r="H30" s="57">
        <f>IFERROR(F30*(1-R30),"")</f>
        <v>447.60014749999999</v>
      </c>
      <c r="I30" s="57">
        <f>IFERROR(H30*1.1,"")</f>
        <v>492.36016225000003</v>
      </c>
      <c r="J30" s="8" t="s">
        <v>59</v>
      </c>
      <c r="K30" s="8" t="s">
        <v>59</v>
      </c>
      <c r="L30" s="58"/>
      <c r="M30" s="58"/>
      <c r="N30" s="58"/>
      <c r="O30" s="58"/>
      <c r="P30" s="58"/>
      <c r="Q30" s="26"/>
      <c r="R30" s="20">
        <f>IFERROR(VLOOKUP(A30,'Customer Details'!$A$7:$C$15,3,FALSE),"")</f>
        <v>0</v>
      </c>
    </row>
    <row r="31" spans="1:18" s="43" customFormat="1" ht="12" customHeight="1" x14ac:dyDescent="0.25">
      <c r="A31" s="26" t="s">
        <v>16</v>
      </c>
      <c r="B31" s="3">
        <v>9028565</v>
      </c>
      <c r="C31" s="3" t="s">
        <v>609</v>
      </c>
      <c r="D31" s="26">
        <v>1</v>
      </c>
      <c r="E31" s="26"/>
      <c r="F31" s="63">
        <v>6.5657349999999992</v>
      </c>
      <c r="G31" s="57">
        <f>F31*1.1</f>
        <v>7.2223084999999996</v>
      </c>
      <c r="H31" s="57">
        <f>IFERROR(F31*(1-R31),"")</f>
        <v>6.5657349999999992</v>
      </c>
      <c r="I31" s="57">
        <f>IFERROR(H31*1.1,"")</f>
        <v>7.2223084999999996</v>
      </c>
      <c r="J31" s="8" t="s">
        <v>59</v>
      </c>
      <c r="K31" s="8" t="s">
        <v>59</v>
      </c>
      <c r="L31" s="58"/>
      <c r="M31" s="58"/>
      <c r="N31" s="58"/>
      <c r="O31" s="58"/>
      <c r="P31" s="58"/>
      <c r="Q31" s="26"/>
      <c r="R31" s="20">
        <f>IFERROR(VLOOKUP(A31,'Customer Details'!$A$7:$C$15,3,FALSE),"")</f>
        <v>0</v>
      </c>
    </row>
    <row r="32" spans="1:18" s="43" customFormat="1" ht="12" customHeight="1" x14ac:dyDescent="0.25">
      <c r="A32" s="26" t="s">
        <v>10</v>
      </c>
      <c r="B32" s="3">
        <v>9028922</v>
      </c>
      <c r="C32" s="4" t="s">
        <v>688</v>
      </c>
      <c r="D32" s="26">
        <v>1</v>
      </c>
      <c r="E32" s="26"/>
      <c r="F32" s="63">
        <v>41.402899999999995</v>
      </c>
      <c r="G32" s="57">
        <f>F32*1.1</f>
        <v>45.543189999999996</v>
      </c>
      <c r="H32" s="27">
        <f>IFERROR(F32*(1-R32),"")</f>
        <v>41.402899999999995</v>
      </c>
      <c r="I32" s="27">
        <f>IFERROR(H32*1.1,"")</f>
        <v>45.543189999999996</v>
      </c>
      <c r="J32" s="8" t="s">
        <v>59</v>
      </c>
      <c r="K32" s="8" t="s">
        <v>59</v>
      </c>
      <c r="L32" s="59"/>
      <c r="M32" s="40"/>
      <c r="N32" s="40"/>
      <c r="O32" s="40"/>
      <c r="P32" s="40"/>
      <c r="Q32" s="40"/>
      <c r="R32" s="20">
        <f>IFERROR(VLOOKUP(A32,'Customer Details'!$A$7:$C$15,3,FALSE),"")</f>
        <v>0</v>
      </c>
    </row>
    <row r="33" spans="1:18" s="95" customFormat="1" ht="24" customHeight="1" x14ac:dyDescent="0.25">
      <c r="A33" s="119"/>
      <c r="B33" s="75" t="s">
        <v>594</v>
      </c>
      <c r="C33" s="118"/>
      <c r="D33" s="119"/>
      <c r="E33" s="119"/>
      <c r="F33" s="120"/>
      <c r="G33" s="120"/>
      <c r="H33" s="120"/>
      <c r="I33" s="120"/>
      <c r="J33" s="103"/>
      <c r="K33" s="103"/>
      <c r="L33" s="121"/>
      <c r="M33" s="121"/>
      <c r="N33" s="121"/>
      <c r="O33" s="121"/>
      <c r="P33" s="121"/>
      <c r="Q33" s="119"/>
      <c r="R33" s="119"/>
    </row>
    <row r="34" spans="1:18" s="43" customFormat="1" ht="12" customHeight="1" x14ac:dyDescent="0.25">
      <c r="A34" s="26" t="s">
        <v>4</v>
      </c>
      <c r="B34" s="23">
        <v>1245937</v>
      </c>
      <c r="C34" s="23" t="s">
        <v>606</v>
      </c>
      <c r="D34" s="26">
        <v>1</v>
      </c>
      <c r="E34" s="26"/>
      <c r="F34" s="63">
        <v>318.39078810000007</v>
      </c>
      <c r="G34" s="57">
        <f>F34*1.1</f>
        <v>350.22986691000011</v>
      </c>
      <c r="H34" s="57">
        <f>IFERROR(F34*(1-R34),"")</f>
        <v>318.39078810000007</v>
      </c>
      <c r="I34" s="57">
        <f>IFERROR(H34*1.1,"")</f>
        <v>350.22986691000011</v>
      </c>
      <c r="J34" s="8" t="s">
        <v>59</v>
      </c>
      <c r="K34" s="8" t="s">
        <v>59</v>
      </c>
      <c r="L34" s="58"/>
      <c r="M34" s="58"/>
      <c r="N34" s="58"/>
      <c r="O34" s="58"/>
      <c r="P34" s="58"/>
      <c r="Q34" s="26"/>
      <c r="R34" s="20">
        <f>IFERROR(VLOOKUP(A34,'Customer Details'!$A$7:$C$15,3,FALSE),"")</f>
        <v>0</v>
      </c>
    </row>
    <row r="35" spans="1:18" s="43" customFormat="1" ht="12" customHeight="1" x14ac:dyDescent="0.25">
      <c r="A35" s="26" t="s">
        <v>10</v>
      </c>
      <c r="B35" s="3">
        <v>9028930</v>
      </c>
      <c r="C35" s="3" t="s">
        <v>610</v>
      </c>
      <c r="D35" s="26">
        <v>1</v>
      </c>
      <c r="E35" s="26"/>
      <c r="F35" s="63">
        <v>90.587176114431145</v>
      </c>
      <c r="G35" s="57">
        <f>F35*1.1</f>
        <v>99.645893725874274</v>
      </c>
      <c r="H35" s="57">
        <f>IFERROR(F35*(1-R35),"")</f>
        <v>90.587176114431145</v>
      </c>
      <c r="I35" s="57">
        <f>IFERROR(H35*1.1,"")</f>
        <v>99.645893725874274</v>
      </c>
      <c r="J35" s="8" t="s">
        <v>59</v>
      </c>
      <c r="K35" s="8" t="s">
        <v>59</v>
      </c>
      <c r="L35" s="58"/>
      <c r="M35" s="58"/>
      <c r="N35" s="58"/>
      <c r="O35" s="58"/>
      <c r="P35" s="58"/>
      <c r="Q35" s="26"/>
      <c r="R35" s="20">
        <f>IFERROR(VLOOKUP(A35,'Customer Details'!$A$7:$C$15,3,FALSE),"")</f>
        <v>0</v>
      </c>
    </row>
    <row r="36" spans="1:18" s="43" customFormat="1" ht="12" customHeight="1" x14ac:dyDescent="0.25">
      <c r="A36" s="26" t="s">
        <v>10</v>
      </c>
      <c r="B36" s="3">
        <v>9028922</v>
      </c>
      <c r="C36" s="4" t="s">
        <v>688</v>
      </c>
      <c r="D36" s="26">
        <v>1</v>
      </c>
      <c r="E36" s="26"/>
      <c r="F36" s="63">
        <v>41.402899999999995</v>
      </c>
      <c r="G36" s="57">
        <f>F36*1.1</f>
        <v>45.543189999999996</v>
      </c>
      <c r="H36" s="27">
        <f>IFERROR(F36*(1-R36),"")</f>
        <v>41.402899999999995</v>
      </c>
      <c r="I36" s="27">
        <f>IFERROR(H36*1.1,"")</f>
        <v>45.543189999999996</v>
      </c>
      <c r="J36" s="8" t="s">
        <v>59</v>
      </c>
      <c r="K36" s="8" t="s">
        <v>59</v>
      </c>
      <c r="L36" s="59"/>
      <c r="M36" s="40"/>
      <c r="N36" s="40"/>
      <c r="O36" s="40"/>
      <c r="P36" s="40"/>
      <c r="Q36" s="40"/>
      <c r="R36" s="20">
        <f>IFERROR(VLOOKUP(A36,'Customer Details'!$A$7:$C$15,3,FALSE),"")</f>
        <v>0</v>
      </c>
    </row>
    <row r="37" spans="1:18" s="95" customFormat="1" ht="24" customHeight="1" x14ac:dyDescent="0.25">
      <c r="A37" s="119"/>
      <c r="B37" s="75" t="s">
        <v>69</v>
      </c>
      <c r="C37" s="118"/>
      <c r="D37" s="119"/>
      <c r="E37" s="119"/>
      <c r="F37" s="120"/>
      <c r="G37" s="120"/>
      <c r="H37" s="120"/>
      <c r="I37" s="120"/>
      <c r="J37" s="103"/>
      <c r="K37" s="103"/>
      <c r="L37" s="121"/>
      <c r="M37" s="121"/>
      <c r="N37" s="121"/>
      <c r="O37" s="121"/>
      <c r="P37" s="121"/>
      <c r="Q37" s="119"/>
      <c r="R37" s="119"/>
    </row>
    <row r="38" spans="1:18" s="43" customFormat="1" ht="12" customHeight="1" x14ac:dyDescent="0.25">
      <c r="A38" s="26" t="s">
        <v>4</v>
      </c>
      <c r="B38" s="23">
        <v>1240486</v>
      </c>
      <c r="C38" s="23" t="s">
        <v>70</v>
      </c>
      <c r="D38" s="26">
        <v>1</v>
      </c>
      <c r="E38" s="26"/>
      <c r="F38" s="63">
        <v>709.31464999999992</v>
      </c>
      <c r="G38" s="57">
        <f>F38*1.1</f>
        <v>780.24611499999992</v>
      </c>
      <c r="H38" s="57">
        <f>IFERROR(F38*(1-R38),"")</f>
        <v>709.31464999999992</v>
      </c>
      <c r="I38" s="57">
        <f>IFERROR(H38*1.1,"")</f>
        <v>780.24611499999992</v>
      </c>
      <c r="J38" s="8" t="s">
        <v>59</v>
      </c>
      <c r="K38" s="8" t="s">
        <v>59</v>
      </c>
      <c r="L38" s="59"/>
      <c r="M38" s="40"/>
      <c r="N38" s="40"/>
      <c r="O38" s="40"/>
      <c r="P38" s="40"/>
      <c r="Q38" s="40"/>
      <c r="R38" s="20">
        <f>IFERROR(VLOOKUP(A38,'Customer Details'!$A$7:$C$15,3,FALSE),"")</f>
        <v>0</v>
      </c>
    </row>
    <row r="39" spans="1:18" s="43" customFormat="1" ht="12" customHeight="1" x14ac:dyDescent="0.25">
      <c r="A39" s="26" t="s">
        <v>10</v>
      </c>
      <c r="B39" s="23">
        <v>9021131</v>
      </c>
      <c r="C39" s="23" t="s">
        <v>64</v>
      </c>
      <c r="D39" s="26">
        <v>1</v>
      </c>
      <c r="E39" s="26"/>
      <c r="F39" s="63">
        <v>7.3948715195453989</v>
      </c>
      <c r="G39" s="57">
        <f>F39*1.1</f>
        <v>8.134358671499939</v>
      </c>
      <c r="H39" s="57">
        <f>IFERROR(F39*(1-R39),"")</f>
        <v>7.3948715195453989</v>
      </c>
      <c r="I39" s="57">
        <f>IFERROR(H39*1.1,"")</f>
        <v>8.134358671499939</v>
      </c>
      <c r="J39" s="8" t="s">
        <v>59</v>
      </c>
      <c r="K39" s="8" t="s">
        <v>59</v>
      </c>
      <c r="L39" s="58"/>
      <c r="M39" s="58"/>
      <c r="N39" s="58"/>
      <c r="O39" s="58"/>
      <c r="P39" s="58"/>
      <c r="Q39" s="26"/>
      <c r="R39" s="20">
        <f>IFERROR(VLOOKUP(A39,'Customer Details'!$A$7:$C$15,3,FALSE),"")</f>
        <v>0</v>
      </c>
    </row>
    <row r="40" spans="1:18" s="43" customFormat="1" ht="12" customHeight="1" x14ac:dyDescent="0.25">
      <c r="A40" s="26" t="s">
        <v>10</v>
      </c>
      <c r="B40" s="23">
        <v>9025165</v>
      </c>
      <c r="C40" s="23" t="s">
        <v>61</v>
      </c>
      <c r="D40" s="26">
        <v>1</v>
      </c>
      <c r="E40" s="26"/>
      <c r="F40" s="63">
        <v>39.439314770908794</v>
      </c>
      <c r="G40" s="57">
        <f>F40*1.1</f>
        <v>43.383246247999679</v>
      </c>
      <c r="H40" s="27">
        <f>IFERROR(F40*(1-R40),"")</f>
        <v>39.439314770908794</v>
      </c>
      <c r="I40" s="27">
        <f>IFERROR(H40*1.1,"")</f>
        <v>43.383246247999679</v>
      </c>
      <c r="J40" s="8" t="s">
        <v>59</v>
      </c>
      <c r="K40" s="8" t="s">
        <v>59</v>
      </c>
      <c r="L40" s="59"/>
      <c r="M40" s="40"/>
      <c r="N40" s="40"/>
      <c r="O40" s="40"/>
      <c r="P40" s="40"/>
      <c r="Q40" s="40"/>
      <c r="R40" s="20">
        <f>IFERROR(VLOOKUP(A40,'Customer Details'!$A$7:$C$15,3,FALSE),"")</f>
        <v>0</v>
      </c>
    </row>
    <row r="41" spans="1:18" s="95" customFormat="1" ht="24" customHeight="1" x14ac:dyDescent="0.25">
      <c r="A41" s="119"/>
      <c r="B41" s="75" t="s">
        <v>595</v>
      </c>
      <c r="C41" s="118"/>
      <c r="D41" s="119"/>
      <c r="E41" s="119"/>
      <c r="F41" s="120"/>
      <c r="G41" s="120"/>
      <c r="H41" s="120"/>
      <c r="I41" s="120"/>
      <c r="J41" s="103"/>
      <c r="K41" s="103"/>
      <c r="L41" s="121"/>
      <c r="M41" s="121"/>
      <c r="N41" s="121"/>
      <c r="O41" s="121"/>
      <c r="P41" s="121"/>
      <c r="Q41" s="119"/>
      <c r="R41" s="119"/>
    </row>
    <row r="42" spans="1:18" s="43" customFormat="1" ht="12" customHeight="1" x14ac:dyDescent="0.25">
      <c r="A42" s="26" t="s">
        <v>4</v>
      </c>
      <c r="B42" s="23">
        <v>1245992</v>
      </c>
      <c r="C42" s="23" t="s">
        <v>611</v>
      </c>
      <c r="D42" s="26">
        <v>1</v>
      </c>
      <c r="E42" s="26"/>
      <c r="F42" s="63">
        <v>744.78038249999997</v>
      </c>
      <c r="G42" s="57">
        <f>F42*1.1</f>
        <v>819.25842075000003</v>
      </c>
      <c r="H42" s="57">
        <f>IFERROR(F42*(1-R42),"")</f>
        <v>744.78038249999997</v>
      </c>
      <c r="I42" s="57">
        <f>IFERROR(H42*1.1,"")</f>
        <v>819.25842075000003</v>
      </c>
      <c r="J42" s="8" t="s">
        <v>59</v>
      </c>
      <c r="K42" s="8" t="s">
        <v>59</v>
      </c>
      <c r="L42" s="58"/>
      <c r="M42" s="58"/>
      <c r="N42" s="58"/>
      <c r="O42" s="58"/>
      <c r="P42" s="58"/>
      <c r="Q42" s="26"/>
      <c r="R42" s="20">
        <f>IFERROR(VLOOKUP(A42,'Customer Details'!$A$7:$C$15,3,FALSE),"")</f>
        <v>0</v>
      </c>
    </row>
    <row r="43" spans="1:18" s="43" customFormat="1" ht="12" customHeight="1" x14ac:dyDescent="0.25">
      <c r="A43" s="26" t="s">
        <v>16</v>
      </c>
      <c r="B43" s="3">
        <v>9028565</v>
      </c>
      <c r="C43" s="3" t="s">
        <v>609</v>
      </c>
      <c r="D43" s="26">
        <v>1</v>
      </c>
      <c r="E43" s="26"/>
      <c r="F43" s="63">
        <v>6.5657349999999992</v>
      </c>
      <c r="G43" s="57">
        <f>F43*1.1</f>
        <v>7.2223084999999996</v>
      </c>
      <c r="H43" s="57">
        <f>IFERROR(F43*(1-R43),"")</f>
        <v>6.5657349999999992</v>
      </c>
      <c r="I43" s="57">
        <f>IFERROR(H43*1.1,"")</f>
        <v>7.2223084999999996</v>
      </c>
      <c r="J43" s="8" t="s">
        <v>59</v>
      </c>
      <c r="K43" s="8" t="s">
        <v>59</v>
      </c>
      <c r="L43" s="58"/>
      <c r="M43" s="58"/>
      <c r="N43" s="58"/>
      <c r="O43" s="58"/>
      <c r="P43" s="58"/>
      <c r="Q43" s="26"/>
      <c r="R43" s="20">
        <f>IFERROR(VLOOKUP(A43,'Customer Details'!$A$7:$C$15,3,FALSE),"")</f>
        <v>0</v>
      </c>
    </row>
    <row r="44" spans="1:18" s="43" customFormat="1" ht="12" customHeight="1" x14ac:dyDescent="0.25">
      <c r="A44" s="26" t="s">
        <v>10</v>
      </c>
      <c r="B44" s="3">
        <v>9028922</v>
      </c>
      <c r="C44" s="4" t="s">
        <v>688</v>
      </c>
      <c r="D44" s="26">
        <v>1</v>
      </c>
      <c r="E44" s="26"/>
      <c r="F44" s="63">
        <v>41.402899999999995</v>
      </c>
      <c r="G44" s="57">
        <f>F44*1.1</f>
        <v>45.543189999999996</v>
      </c>
      <c r="H44" s="27">
        <f>IFERROR(F44*(1-R44),"")</f>
        <v>41.402899999999995</v>
      </c>
      <c r="I44" s="27">
        <f>IFERROR(H44*1.1,"")</f>
        <v>45.543189999999996</v>
      </c>
      <c r="J44" s="8" t="s">
        <v>59</v>
      </c>
      <c r="K44" s="8" t="s">
        <v>59</v>
      </c>
      <c r="L44" s="59"/>
      <c r="M44" s="40"/>
      <c r="N44" s="40"/>
      <c r="O44" s="40"/>
      <c r="P44" s="40"/>
      <c r="Q44" s="40"/>
      <c r="R44" s="20">
        <f>IFERROR(VLOOKUP(A44,'Customer Details'!$A$7:$C$15,3,FALSE),"")</f>
        <v>0</v>
      </c>
    </row>
    <row r="45" spans="1:18" s="75" customFormat="1" ht="24" customHeight="1" x14ac:dyDescent="0.25">
      <c r="A45" s="76"/>
      <c r="B45" s="98" t="s">
        <v>71</v>
      </c>
      <c r="D45" s="77"/>
      <c r="E45" s="77"/>
      <c r="F45" s="112"/>
      <c r="G45" s="112"/>
      <c r="H45" s="112"/>
      <c r="I45" s="112"/>
      <c r="J45" s="113"/>
      <c r="K45" s="114"/>
      <c r="L45" s="113"/>
      <c r="M45" s="113"/>
      <c r="N45" s="113"/>
      <c r="O45" s="113"/>
      <c r="P45" s="113"/>
      <c r="Q45" s="122"/>
      <c r="R45" s="123" t="str">
        <f>IFERROR(VLOOKUP(A45,'Customer Details'!$A$7:$C$15,3,FALSE),"")</f>
        <v/>
      </c>
    </row>
    <row r="46" spans="1:18" ht="12" customHeight="1" x14ac:dyDescent="0.25">
      <c r="A46" s="26" t="s">
        <v>4</v>
      </c>
      <c r="B46" s="23">
        <v>1001547</v>
      </c>
      <c r="C46" s="23" t="s">
        <v>72</v>
      </c>
      <c r="D46" s="26">
        <v>1</v>
      </c>
      <c r="F46" s="63">
        <v>414.45113254968487</v>
      </c>
      <c r="G46" s="57">
        <f t="shared" ref="G46:G51" si="0">F46*1.1</f>
        <v>455.8962458046534</v>
      </c>
      <c r="H46" s="57">
        <f t="shared" ref="H46:H51" si="1">IFERROR(F46*(1-R46),"")</f>
        <v>414.45113254968487</v>
      </c>
      <c r="I46" s="57">
        <f t="shared" ref="I46:I51" si="2">IFERROR(H46*1.1,"")</f>
        <v>455.8962458046534</v>
      </c>
      <c r="J46" s="8" t="s">
        <v>59</v>
      </c>
      <c r="K46" s="8" t="s">
        <v>59</v>
      </c>
      <c r="R46" s="20">
        <f>IFERROR(VLOOKUP(A46,'Customer Details'!$A$7:$C$15,3,FALSE),"")</f>
        <v>0</v>
      </c>
    </row>
    <row r="47" spans="1:18" ht="12" customHeight="1" x14ac:dyDescent="0.25">
      <c r="A47" s="26" t="s">
        <v>4</v>
      </c>
      <c r="B47" s="23">
        <v>1002089</v>
      </c>
      <c r="C47" s="23" t="s">
        <v>73</v>
      </c>
      <c r="D47" s="26">
        <v>1</v>
      </c>
      <c r="F47" s="63">
        <v>476.07506187922985</v>
      </c>
      <c r="G47" s="57">
        <f t="shared" si="0"/>
        <v>523.68256806715283</v>
      </c>
      <c r="H47" s="57">
        <f t="shared" si="1"/>
        <v>476.07506187922985</v>
      </c>
      <c r="I47" s="57">
        <f t="shared" si="2"/>
        <v>523.68256806715283</v>
      </c>
      <c r="J47" s="8" t="s">
        <v>59</v>
      </c>
      <c r="K47" s="8" t="s">
        <v>59</v>
      </c>
      <c r="R47" s="20">
        <f>IFERROR(VLOOKUP(A47,'Customer Details'!$A$7:$C$15,3,FALSE),"")</f>
        <v>0</v>
      </c>
    </row>
    <row r="48" spans="1:18" ht="12" customHeight="1" x14ac:dyDescent="0.25">
      <c r="A48" s="26" t="s">
        <v>4</v>
      </c>
      <c r="B48" s="23">
        <v>1001550</v>
      </c>
      <c r="C48" s="23" t="s">
        <v>74</v>
      </c>
      <c r="D48" s="26">
        <v>1</v>
      </c>
      <c r="F48" s="63">
        <v>463.99193848127993</v>
      </c>
      <c r="G48" s="57">
        <f t="shared" si="0"/>
        <v>510.39113232940798</v>
      </c>
      <c r="H48" s="57">
        <f t="shared" si="1"/>
        <v>463.99193848127993</v>
      </c>
      <c r="I48" s="57">
        <f t="shared" si="2"/>
        <v>510.39113232940798</v>
      </c>
      <c r="J48" s="8" t="s">
        <v>59</v>
      </c>
      <c r="K48" s="8" t="s">
        <v>59</v>
      </c>
      <c r="R48" s="20">
        <f>IFERROR(VLOOKUP(A48,'Customer Details'!$A$7:$C$15,3,FALSE),"")</f>
        <v>0</v>
      </c>
    </row>
    <row r="49" spans="1:18" ht="12" customHeight="1" x14ac:dyDescent="0.25">
      <c r="A49" s="26" t="s">
        <v>4</v>
      </c>
      <c r="B49" s="23">
        <v>1002090</v>
      </c>
      <c r="C49" s="23" t="s">
        <v>75</v>
      </c>
      <c r="D49" s="26">
        <v>1</v>
      </c>
      <c r="F49" s="63">
        <v>526.8241801506199</v>
      </c>
      <c r="G49" s="57">
        <f t="shared" si="0"/>
        <v>579.50659816568191</v>
      </c>
      <c r="H49" s="57">
        <f t="shared" si="1"/>
        <v>526.8241801506199</v>
      </c>
      <c r="I49" s="57">
        <f t="shared" si="2"/>
        <v>579.50659816568191</v>
      </c>
      <c r="J49" s="8" t="s">
        <v>59</v>
      </c>
      <c r="K49" s="8" t="s">
        <v>59</v>
      </c>
      <c r="R49" s="20">
        <f>IFERROR(VLOOKUP(A49,'Customer Details'!$A$7:$C$15,3,FALSE),"")</f>
        <v>0</v>
      </c>
    </row>
    <row r="50" spans="1:18" ht="12" customHeight="1" x14ac:dyDescent="0.25">
      <c r="A50" s="26" t="s">
        <v>4</v>
      </c>
      <c r="B50" s="23">
        <v>1001551</v>
      </c>
      <c r="C50" s="23" t="s">
        <v>76</v>
      </c>
      <c r="D50" s="26">
        <v>1</v>
      </c>
      <c r="F50" s="63">
        <v>489.36649761697498</v>
      </c>
      <c r="G50" s="57">
        <f t="shared" si="0"/>
        <v>538.30314737867252</v>
      </c>
      <c r="H50" s="57">
        <f t="shared" si="1"/>
        <v>489.36649761697498</v>
      </c>
      <c r="I50" s="57">
        <f t="shared" si="2"/>
        <v>538.30314737867252</v>
      </c>
      <c r="J50" s="8" t="s">
        <v>59</v>
      </c>
      <c r="K50" s="8" t="s">
        <v>59</v>
      </c>
      <c r="R50" s="20">
        <f>IFERROR(VLOOKUP(A50,'Customer Details'!$A$7:$C$15,3,FALSE),"")</f>
        <v>0</v>
      </c>
    </row>
    <row r="51" spans="1:18" ht="12" customHeight="1" x14ac:dyDescent="0.25">
      <c r="A51" s="26" t="s">
        <v>4</v>
      </c>
      <c r="B51" s="23">
        <v>1002156</v>
      </c>
      <c r="C51" s="23" t="s">
        <v>77</v>
      </c>
      <c r="D51" s="26">
        <v>1</v>
      </c>
      <c r="F51" s="63">
        <v>552.19873928631478</v>
      </c>
      <c r="G51" s="57">
        <f t="shared" si="0"/>
        <v>607.41861321494628</v>
      </c>
      <c r="H51" s="57">
        <f t="shared" si="1"/>
        <v>552.19873928631478</v>
      </c>
      <c r="I51" s="57">
        <f t="shared" si="2"/>
        <v>607.41861321494628</v>
      </c>
      <c r="J51" s="8" t="s">
        <v>59</v>
      </c>
      <c r="K51" s="8" t="s">
        <v>59</v>
      </c>
      <c r="R51" s="20">
        <f>IFERROR(VLOOKUP(A51,'Customer Details'!$A$7:$C$15,3,FALSE),"")</f>
        <v>0</v>
      </c>
    </row>
    <row r="52" spans="1:18" s="75" customFormat="1" ht="24" customHeight="1" x14ac:dyDescent="0.25">
      <c r="A52" s="76"/>
      <c r="B52" s="98" t="s">
        <v>78</v>
      </c>
      <c r="D52" s="77"/>
      <c r="E52" s="77"/>
      <c r="F52" s="112"/>
      <c r="G52" s="112"/>
      <c r="H52" s="112"/>
      <c r="I52" s="112"/>
      <c r="J52" s="113"/>
      <c r="K52" s="114"/>
      <c r="L52" s="113"/>
      <c r="M52" s="113"/>
      <c r="N52" s="113"/>
      <c r="O52" s="113"/>
      <c r="P52" s="113"/>
      <c r="Q52" s="122"/>
      <c r="R52" s="123" t="str">
        <f>IFERROR(VLOOKUP(A52,'Customer Details'!$A$7:$C$15,3,FALSE),"")</f>
        <v/>
      </c>
    </row>
    <row r="53" spans="1:18" ht="12" customHeight="1" x14ac:dyDescent="0.25">
      <c r="A53" s="26" t="s">
        <v>4</v>
      </c>
      <c r="B53" s="23">
        <v>1001573</v>
      </c>
      <c r="C53" s="23" t="s">
        <v>79</v>
      </c>
      <c r="D53" s="26">
        <v>1</v>
      </c>
      <c r="F53" s="63">
        <v>489.36649761697498</v>
      </c>
      <c r="G53" s="57">
        <f t="shared" ref="G53:G58" si="3">F53*1.1</f>
        <v>538.30314737867252</v>
      </c>
      <c r="H53" s="57">
        <f t="shared" ref="H53:H58" si="4">IFERROR(F53*(1-R53),"")</f>
        <v>489.36649761697498</v>
      </c>
      <c r="I53" s="57">
        <f t="shared" ref="I53:I58" si="5">IFERROR(H53*1.1,"")</f>
        <v>538.30314737867252</v>
      </c>
      <c r="J53" s="8" t="s">
        <v>59</v>
      </c>
      <c r="K53" s="8" t="s">
        <v>59</v>
      </c>
      <c r="R53" s="20">
        <f>IFERROR(VLOOKUP(A53,'Customer Details'!$A$7:$C$15,3,FALSE),"")</f>
        <v>0</v>
      </c>
    </row>
    <row r="54" spans="1:18" ht="12" customHeight="1" x14ac:dyDescent="0.25">
      <c r="A54" s="26" t="s">
        <v>4</v>
      </c>
      <c r="B54" s="23">
        <v>1002091</v>
      </c>
      <c r="C54" s="23" t="s">
        <v>80</v>
      </c>
      <c r="D54" s="26">
        <v>1</v>
      </c>
      <c r="F54" s="63">
        <v>552.19873928631478</v>
      </c>
      <c r="G54" s="57">
        <f t="shared" si="3"/>
        <v>607.41861321494628</v>
      </c>
      <c r="H54" s="57">
        <f t="shared" si="4"/>
        <v>552.19873928631478</v>
      </c>
      <c r="I54" s="57">
        <f t="shared" si="5"/>
        <v>607.41861321494628</v>
      </c>
      <c r="J54" s="8" t="s">
        <v>59</v>
      </c>
      <c r="K54" s="8" t="s">
        <v>59</v>
      </c>
      <c r="R54" s="20">
        <f>IFERROR(VLOOKUP(A54,'Customer Details'!$A$7:$C$15,3,FALSE),"")</f>
        <v>0</v>
      </c>
    </row>
    <row r="55" spans="1:18" ht="12" customHeight="1" x14ac:dyDescent="0.25">
      <c r="A55" s="26" t="s">
        <v>4</v>
      </c>
      <c r="B55" s="23">
        <v>1001577</v>
      </c>
      <c r="C55" s="23" t="s">
        <v>81</v>
      </c>
      <c r="D55" s="26">
        <v>1</v>
      </c>
      <c r="F55" s="63">
        <v>615.03098095565508</v>
      </c>
      <c r="G55" s="57">
        <f t="shared" si="3"/>
        <v>676.5340790512206</v>
      </c>
      <c r="H55" s="57">
        <f t="shared" si="4"/>
        <v>615.03098095565508</v>
      </c>
      <c r="I55" s="57">
        <f t="shared" si="5"/>
        <v>676.5340790512206</v>
      </c>
      <c r="J55" s="8" t="s">
        <v>59</v>
      </c>
      <c r="K55" s="8" t="s">
        <v>59</v>
      </c>
      <c r="R55" s="20">
        <f>IFERROR(VLOOKUP(A55,'Customer Details'!$A$7:$C$15,3,FALSE),"")</f>
        <v>0</v>
      </c>
    </row>
    <row r="56" spans="1:18" ht="12" customHeight="1" x14ac:dyDescent="0.25">
      <c r="A56" s="26" t="s">
        <v>4</v>
      </c>
      <c r="B56" s="23">
        <v>1002092</v>
      </c>
      <c r="C56" s="23" t="s">
        <v>82</v>
      </c>
      <c r="D56" s="26">
        <v>1</v>
      </c>
      <c r="F56" s="63">
        <v>677.86322262499493</v>
      </c>
      <c r="G56" s="57">
        <f t="shared" si="3"/>
        <v>745.64954488749447</v>
      </c>
      <c r="H56" s="57">
        <f t="shared" si="4"/>
        <v>677.86322262499493</v>
      </c>
      <c r="I56" s="57">
        <f t="shared" si="5"/>
        <v>745.64954488749447</v>
      </c>
      <c r="J56" s="8" t="s">
        <v>59</v>
      </c>
      <c r="K56" s="8" t="s">
        <v>59</v>
      </c>
      <c r="R56" s="20">
        <f>IFERROR(VLOOKUP(A56,'Customer Details'!$A$7:$C$15,3,FALSE),"")</f>
        <v>0</v>
      </c>
    </row>
    <row r="57" spans="1:18" ht="12" customHeight="1" x14ac:dyDescent="0.25">
      <c r="A57" s="26" t="s">
        <v>4</v>
      </c>
      <c r="B57" s="23">
        <v>1001581</v>
      </c>
      <c r="C57" s="23" t="s">
        <v>83</v>
      </c>
      <c r="D57" s="26">
        <v>1</v>
      </c>
      <c r="F57" s="63">
        <v>677.86322262499493</v>
      </c>
      <c r="G57" s="57">
        <f t="shared" si="3"/>
        <v>745.64954488749447</v>
      </c>
      <c r="H57" s="57">
        <f t="shared" si="4"/>
        <v>677.86322262499493</v>
      </c>
      <c r="I57" s="57">
        <f t="shared" si="5"/>
        <v>745.64954488749447</v>
      </c>
      <c r="J57" s="8" t="s">
        <v>59</v>
      </c>
      <c r="K57" s="8" t="s">
        <v>59</v>
      </c>
      <c r="R57" s="20">
        <f>IFERROR(VLOOKUP(A57,'Customer Details'!$A$7:$C$15,3,FALSE),"")</f>
        <v>0</v>
      </c>
    </row>
    <row r="58" spans="1:18" ht="12" customHeight="1" x14ac:dyDescent="0.25">
      <c r="A58" s="26" t="s">
        <v>4</v>
      </c>
      <c r="B58" s="23">
        <v>1002157</v>
      </c>
      <c r="C58" s="23" t="s">
        <v>84</v>
      </c>
      <c r="D58" s="26">
        <v>1</v>
      </c>
      <c r="F58" s="63">
        <v>739.48715195453985</v>
      </c>
      <c r="G58" s="57">
        <f t="shared" si="3"/>
        <v>813.4358671499939</v>
      </c>
      <c r="H58" s="57">
        <f t="shared" si="4"/>
        <v>739.48715195453985</v>
      </c>
      <c r="I58" s="57">
        <f t="shared" si="5"/>
        <v>813.4358671499939</v>
      </c>
      <c r="J58" s="8" t="s">
        <v>59</v>
      </c>
      <c r="K58" s="8" t="s">
        <v>59</v>
      </c>
      <c r="R58" s="20">
        <f>IFERROR(VLOOKUP(A58,'Customer Details'!$A$7:$C$15,3,FALSE),"")</f>
        <v>0</v>
      </c>
    </row>
    <row r="59" spans="1:18" s="75" customFormat="1" ht="24" customHeight="1" x14ac:dyDescent="0.25">
      <c r="A59" s="76"/>
      <c r="B59" s="98" t="s">
        <v>619</v>
      </c>
      <c r="D59" s="77"/>
      <c r="E59" s="77"/>
      <c r="F59" s="112"/>
      <c r="G59" s="112"/>
      <c r="H59" s="112"/>
      <c r="I59" s="112"/>
      <c r="J59" s="113"/>
      <c r="K59" s="114"/>
      <c r="L59" s="113"/>
      <c r="M59" s="113"/>
      <c r="N59" s="113"/>
      <c r="O59" s="113"/>
      <c r="P59" s="113"/>
      <c r="Q59" s="122"/>
      <c r="R59" s="123" t="str">
        <f>IFERROR(VLOOKUP(A59,'Customer Details'!$A$7:$C$15,3,FALSE),"")</f>
        <v/>
      </c>
    </row>
    <row r="60" spans="1:18" ht="12" customHeight="1" x14ac:dyDescent="0.25">
      <c r="A60" s="26" t="s">
        <v>4</v>
      </c>
      <c r="B60" s="23">
        <v>1245914</v>
      </c>
      <c r="C60" s="23" t="s">
        <v>620</v>
      </c>
      <c r="D60" s="26">
        <v>1</v>
      </c>
      <c r="F60" s="63">
        <v>513.82796299999995</v>
      </c>
      <c r="G60" s="57">
        <f t="shared" ref="G60:G65" si="6">F60*1.1</f>
        <v>565.21075929999995</v>
      </c>
      <c r="H60" s="57">
        <f t="shared" ref="H60:H65" si="7">IFERROR(F60*(1-R60),"")</f>
        <v>513.82796299999995</v>
      </c>
      <c r="I60" s="57">
        <f t="shared" ref="I60:I65" si="8">IFERROR(H60*1.1,"")</f>
        <v>565.21075929999995</v>
      </c>
      <c r="J60" s="8" t="s">
        <v>59</v>
      </c>
      <c r="K60" s="8" t="s">
        <v>59</v>
      </c>
      <c r="R60" s="20">
        <f>IFERROR(VLOOKUP(A60,'Customer Details'!$A$7:$C$15,3,FALSE),"")</f>
        <v>0</v>
      </c>
    </row>
    <row r="61" spans="1:18" ht="12" customHeight="1" x14ac:dyDescent="0.25">
      <c r="A61" s="26" t="s">
        <v>4</v>
      </c>
      <c r="B61" s="23">
        <v>1246314</v>
      </c>
      <c r="C61" s="23" t="s">
        <v>621</v>
      </c>
      <c r="D61" s="26">
        <v>1</v>
      </c>
      <c r="F61" s="63">
        <v>579.80983252499993</v>
      </c>
      <c r="G61" s="57">
        <f>F61*1.1</f>
        <v>637.79081577750003</v>
      </c>
      <c r="H61" s="57">
        <f>IFERROR(F61*(1-R61),"")</f>
        <v>579.80983252499993</v>
      </c>
      <c r="I61" s="57">
        <f t="shared" si="8"/>
        <v>637.79081577750003</v>
      </c>
      <c r="J61" s="8" t="s">
        <v>59</v>
      </c>
      <c r="K61" s="8" t="s">
        <v>59</v>
      </c>
      <c r="R61" s="20">
        <f>IFERROR(VLOOKUP(A61,'Customer Details'!$A$7:$C$15,3,FALSE),"")</f>
        <v>0</v>
      </c>
    </row>
    <row r="62" spans="1:18" ht="12" customHeight="1" x14ac:dyDescent="0.25">
      <c r="A62" s="26" t="s">
        <v>4</v>
      </c>
      <c r="B62" s="23">
        <v>1245915</v>
      </c>
      <c r="C62" s="23" t="s">
        <v>622</v>
      </c>
      <c r="D62" s="26">
        <v>1</v>
      </c>
      <c r="F62" s="63">
        <v>645.77770950000001</v>
      </c>
      <c r="G62" s="57">
        <f>F62*1.1</f>
        <v>710.35548045000007</v>
      </c>
      <c r="H62" s="57">
        <f>IFERROR(F62*(1-R62),"")</f>
        <v>645.77770950000001</v>
      </c>
      <c r="I62" s="57">
        <f t="shared" si="8"/>
        <v>710.35548045000007</v>
      </c>
      <c r="J62" s="8" t="s">
        <v>59</v>
      </c>
      <c r="K62" s="8" t="s">
        <v>59</v>
      </c>
      <c r="R62" s="20">
        <f>IFERROR(VLOOKUP(A62,'Customer Details'!$A$7:$C$15,3,FALSE),"")</f>
        <v>0</v>
      </c>
    </row>
    <row r="63" spans="1:18" ht="12" customHeight="1" x14ac:dyDescent="0.25">
      <c r="A63" s="26" t="s">
        <v>4</v>
      </c>
      <c r="B63" s="23">
        <v>1246315</v>
      </c>
      <c r="C63" s="23" t="s">
        <v>623</v>
      </c>
      <c r="D63" s="26">
        <v>1</v>
      </c>
      <c r="F63" s="63">
        <v>711.75688815000001</v>
      </c>
      <c r="G63" s="57">
        <f t="shared" si="6"/>
        <v>782.93257696500007</v>
      </c>
      <c r="H63" s="57">
        <f t="shared" si="7"/>
        <v>711.75688815000001</v>
      </c>
      <c r="I63" s="57">
        <f t="shared" si="8"/>
        <v>782.93257696500007</v>
      </c>
      <c r="J63" s="8" t="s">
        <v>59</v>
      </c>
      <c r="K63" s="8" t="s">
        <v>59</v>
      </c>
      <c r="R63" s="20">
        <f>IFERROR(VLOOKUP(A63,'Customer Details'!$A$7:$C$15,3,FALSE),"")</f>
        <v>0</v>
      </c>
    </row>
    <row r="64" spans="1:18" ht="12" customHeight="1" x14ac:dyDescent="0.25">
      <c r="A64" s="26" t="s">
        <v>4</v>
      </c>
      <c r="B64" s="23">
        <v>1245916</v>
      </c>
      <c r="C64" s="23" t="s">
        <v>624</v>
      </c>
      <c r="D64" s="26">
        <v>1</v>
      </c>
      <c r="F64" s="63">
        <v>711.75688815000001</v>
      </c>
      <c r="G64" s="57">
        <f t="shared" si="6"/>
        <v>782.93257696500007</v>
      </c>
      <c r="H64" s="57">
        <f t="shared" si="7"/>
        <v>711.75688815000001</v>
      </c>
      <c r="I64" s="57">
        <f t="shared" si="8"/>
        <v>782.93257696500007</v>
      </c>
      <c r="J64" s="8" t="s">
        <v>59</v>
      </c>
      <c r="K64" s="8" t="s">
        <v>59</v>
      </c>
      <c r="R64" s="20">
        <f>IFERROR(VLOOKUP(A64,'Customer Details'!$A$7:$C$15,3,FALSE),"")</f>
        <v>0</v>
      </c>
    </row>
    <row r="65" spans="1:18" ht="12" customHeight="1" x14ac:dyDescent="0.25">
      <c r="A65" s="26" t="s">
        <v>4</v>
      </c>
      <c r="B65" s="23">
        <v>1246316</v>
      </c>
      <c r="C65" s="23" t="s">
        <v>625</v>
      </c>
      <c r="D65" s="26">
        <v>1</v>
      </c>
      <c r="F65" s="63">
        <v>776.45736299999987</v>
      </c>
      <c r="G65" s="57">
        <f t="shared" si="6"/>
        <v>854.10309929999994</v>
      </c>
      <c r="H65" s="57">
        <f t="shared" si="7"/>
        <v>776.45736299999987</v>
      </c>
      <c r="I65" s="57">
        <f t="shared" si="8"/>
        <v>854.10309929999994</v>
      </c>
      <c r="J65" s="8" t="s">
        <v>59</v>
      </c>
      <c r="K65" s="8" t="s">
        <v>59</v>
      </c>
      <c r="R65" s="20">
        <f>IFERROR(VLOOKUP(A65,'Customer Details'!$A$7:$C$15,3,FALSE),"")</f>
        <v>0</v>
      </c>
    </row>
    <row r="66" spans="1:18" s="75" customFormat="1" ht="24" customHeight="1" x14ac:dyDescent="0.25">
      <c r="A66" s="76"/>
      <c r="B66" s="98" t="s">
        <v>85</v>
      </c>
      <c r="D66" s="77"/>
      <c r="E66" s="77"/>
      <c r="F66" s="112"/>
      <c r="G66" s="112"/>
      <c r="H66" s="112"/>
      <c r="I66" s="112"/>
      <c r="J66" s="113"/>
      <c r="K66" s="114"/>
      <c r="L66" s="113"/>
      <c r="M66" s="113"/>
      <c r="N66" s="113"/>
      <c r="O66" s="113"/>
      <c r="P66" s="113"/>
      <c r="Q66" s="122"/>
      <c r="R66" s="123" t="str">
        <f>IFERROR(VLOOKUP(A66,'Customer Details'!$A$7:$C$15,3,FALSE),"")</f>
        <v/>
      </c>
    </row>
    <row r="67" spans="1:18" ht="12" customHeight="1" x14ac:dyDescent="0.25">
      <c r="A67" s="26" t="s">
        <v>4</v>
      </c>
      <c r="B67" s="23">
        <v>1020147</v>
      </c>
      <c r="C67" s="23" t="s">
        <v>86</v>
      </c>
      <c r="D67" s="26">
        <v>5</v>
      </c>
      <c r="F67" s="63">
        <v>317.97947534045215</v>
      </c>
      <c r="G67" s="57">
        <f t="shared" ref="G67:G72" si="9">F67*1.1</f>
        <v>349.7774228744974</v>
      </c>
      <c r="H67" s="57">
        <f t="shared" ref="H67:H72" si="10">IFERROR(F67*(1-R67),"")</f>
        <v>317.97947534045215</v>
      </c>
      <c r="I67" s="57">
        <f t="shared" ref="I67:I72" si="11">IFERROR(H67*1.1,"")</f>
        <v>349.7774228744974</v>
      </c>
      <c r="J67" s="8" t="s">
        <v>59</v>
      </c>
      <c r="K67" s="8" t="s">
        <v>59</v>
      </c>
      <c r="R67" s="20">
        <f>IFERROR(VLOOKUP(A67,'Customer Details'!$A$7:$C$15,3,FALSE),"")</f>
        <v>0</v>
      </c>
    </row>
    <row r="68" spans="1:18" ht="12" customHeight="1" x14ac:dyDescent="0.25">
      <c r="A68" s="26" t="s">
        <v>4</v>
      </c>
      <c r="B68" s="23">
        <v>1020155</v>
      </c>
      <c r="C68" s="23" t="s">
        <v>87</v>
      </c>
      <c r="D68" s="26">
        <v>5</v>
      </c>
      <c r="F68" s="63">
        <v>317.97947534045215</v>
      </c>
      <c r="G68" s="57">
        <f t="shared" si="9"/>
        <v>349.7774228744974</v>
      </c>
      <c r="H68" s="57">
        <f t="shared" si="10"/>
        <v>317.97947534045215</v>
      </c>
      <c r="I68" s="57">
        <f t="shared" si="11"/>
        <v>349.7774228744974</v>
      </c>
      <c r="J68" s="8" t="s">
        <v>59</v>
      </c>
      <c r="K68" s="8" t="s">
        <v>59</v>
      </c>
      <c r="R68" s="20">
        <f>IFERROR(VLOOKUP(A68,'Customer Details'!$A$7:$C$15,3,FALSE),"")</f>
        <v>0</v>
      </c>
    </row>
    <row r="69" spans="1:18" ht="12" customHeight="1" x14ac:dyDescent="0.25">
      <c r="A69" s="26" t="s">
        <v>4</v>
      </c>
      <c r="B69" s="23">
        <v>1021376</v>
      </c>
      <c r="C69" s="23" t="s">
        <v>88</v>
      </c>
      <c r="D69" s="26">
        <v>1</v>
      </c>
      <c r="F69" s="63">
        <v>476.96921301067823</v>
      </c>
      <c r="G69" s="57">
        <f t="shared" si="9"/>
        <v>524.66613431174608</v>
      </c>
      <c r="H69" s="57">
        <f t="shared" si="10"/>
        <v>476.96921301067823</v>
      </c>
      <c r="I69" s="57">
        <f t="shared" si="11"/>
        <v>524.66613431174608</v>
      </c>
      <c r="J69" s="8" t="s">
        <v>59</v>
      </c>
      <c r="K69" s="8" t="s">
        <v>59</v>
      </c>
      <c r="P69" s="8" t="s">
        <v>59</v>
      </c>
      <c r="R69" s="20">
        <f>IFERROR(VLOOKUP(A69,'Customer Details'!$A$7:$C$15,3,FALSE),"")</f>
        <v>0</v>
      </c>
    </row>
    <row r="70" spans="1:18" ht="12" customHeight="1" x14ac:dyDescent="0.25">
      <c r="A70" s="26" t="s">
        <v>4</v>
      </c>
      <c r="B70" s="23">
        <v>1021504</v>
      </c>
      <c r="C70" s="23" t="s">
        <v>89</v>
      </c>
      <c r="D70" s="26">
        <v>1</v>
      </c>
      <c r="F70" s="63">
        <v>543.52305668658687</v>
      </c>
      <c r="G70" s="57">
        <f t="shared" si="9"/>
        <v>597.87536235524556</v>
      </c>
      <c r="H70" s="57">
        <f t="shared" si="10"/>
        <v>543.52305668658687</v>
      </c>
      <c r="I70" s="57">
        <f t="shared" si="11"/>
        <v>597.87536235524556</v>
      </c>
      <c r="J70" s="8" t="s">
        <v>59</v>
      </c>
      <c r="K70" s="8" t="s">
        <v>59</v>
      </c>
      <c r="P70" s="8" t="s">
        <v>59</v>
      </c>
      <c r="R70" s="20">
        <f>IFERROR(VLOOKUP(A70,'Customer Details'!$A$7:$C$15,3,FALSE),"")</f>
        <v>0</v>
      </c>
    </row>
    <row r="71" spans="1:18" ht="12" customHeight="1" x14ac:dyDescent="0.25">
      <c r="A71" s="26" t="s">
        <v>4</v>
      </c>
      <c r="B71" s="23">
        <v>1024185</v>
      </c>
      <c r="C71" s="23" t="s">
        <v>90</v>
      </c>
      <c r="D71" s="26">
        <v>1</v>
      </c>
      <c r="F71" s="63">
        <v>555.84784255249576</v>
      </c>
      <c r="G71" s="57">
        <f t="shared" si="9"/>
        <v>611.43262680774535</v>
      </c>
      <c r="H71" s="57">
        <f t="shared" si="10"/>
        <v>555.84784255249576</v>
      </c>
      <c r="I71" s="57">
        <f t="shared" si="11"/>
        <v>611.43262680774535</v>
      </c>
      <c r="P71" s="8" t="s">
        <v>59</v>
      </c>
      <c r="R71" s="20">
        <f>IFERROR(VLOOKUP(A71,'Customer Details'!$A$7:$C$15,3,FALSE),"")</f>
        <v>0</v>
      </c>
    </row>
    <row r="72" spans="1:18" ht="12" customHeight="1" x14ac:dyDescent="0.25">
      <c r="A72" s="26" t="s">
        <v>4</v>
      </c>
      <c r="B72" s="23">
        <v>1024233</v>
      </c>
      <c r="C72" s="23" t="s">
        <v>91</v>
      </c>
      <c r="D72" s="26">
        <v>1</v>
      </c>
      <c r="E72" s="26" t="s">
        <v>92</v>
      </c>
      <c r="F72" s="63">
        <v>622.4016862284044</v>
      </c>
      <c r="G72" s="57">
        <f t="shared" si="9"/>
        <v>684.64185485124494</v>
      </c>
      <c r="H72" s="57">
        <f t="shared" si="10"/>
        <v>622.4016862284044</v>
      </c>
      <c r="I72" s="57">
        <f t="shared" si="11"/>
        <v>684.64185485124494</v>
      </c>
      <c r="P72" s="8" t="s">
        <v>59</v>
      </c>
      <c r="R72" s="20">
        <f>IFERROR(VLOOKUP(A72,'Customer Details'!$A$7:$C$15,3,FALSE),"")</f>
        <v>0</v>
      </c>
    </row>
    <row r="73" spans="1:18" s="75" customFormat="1" ht="24" customHeight="1" x14ac:dyDescent="0.25">
      <c r="A73" s="76"/>
      <c r="B73" s="98" t="s">
        <v>93</v>
      </c>
      <c r="D73" s="77"/>
      <c r="E73" s="77"/>
      <c r="F73" s="112"/>
      <c r="G73" s="112"/>
      <c r="H73" s="112"/>
      <c r="I73" s="112"/>
      <c r="J73" s="113"/>
      <c r="K73" s="114"/>
      <c r="L73" s="113"/>
      <c r="M73" s="113"/>
      <c r="N73" s="113"/>
      <c r="O73" s="113"/>
      <c r="P73" s="113"/>
      <c r="Q73" s="122"/>
      <c r="R73" s="123" t="str">
        <f>IFERROR(VLOOKUP(A73,'Customer Details'!$A$7:$C$15,3,FALSE),"")</f>
        <v/>
      </c>
    </row>
    <row r="74" spans="1:18" ht="12" customHeight="1" x14ac:dyDescent="0.25">
      <c r="A74" s="26" t="s">
        <v>4</v>
      </c>
      <c r="B74" s="23">
        <v>1020124</v>
      </c>
      <c r="C74" s="23" t="s">
        <v>94</v>
      </c>
      <c r="D74" s="26">
        <v>5</v>
      </c>
      <c r="F74" s="63">
        <v>359.88374728454272</v>
      </c>
      <c r="G74" s="57">
        <f>F74*1.1</f>
        <v>395.87212201299701</v>
      </c>
      <c r="H74" s="57">
        <f>IFERROR(F74*(1-R74),"")</f>
        <v>359.88374728454272</v>
      </c>
      <c r="I74" s="57">
        <f>IFERROR(H74*1.1,"")</f>
        <v>395.87212201299701</v>
      </c>
      <c r="J74" s="8" t="s">
        <v>59</v>
      </c>
      <c r="K74" s="8" t="s">
        <v>59</v>
      </c>
      <c r="R74" s="20">
        <f>IFERROR(VLOOKUP(A74,'Customer Details'!$A$7:$C$15,3,FALSE),"")</f>
        <v>0</v>
      </c>
    </row>
    <row r="75" spans="1:18" ht="12" customHeight="1" x14ac:dyDescent="0.25">
      <c r="A75" s="26" t="s">
        <v>4</v>
      </c>
      <c r="B75" s="23">
        <v>1020172</v>
      </c>
      <c r="C75" s="23" t="s">
        <v>95</v>
      </c>
      <c r="D75" s="26">
        <v>5</v>
      </c>
      <c r="F75" s="63">
        <v>359.88374728454272</v>
      </c>
      <c r="G75" s="57">
        <f>F75*1.1</f>
        <v>395.87212201299701</v>
      </c>
      <c r="H75" s="57">
        <f>IFERROR(F75*(1-R75),"")</f>
        <v>359.88374728454272</v>
      </c>
      <c r="I75" s="57">
        <f>IFERROR(H75*1.1,"")</f>
        <v>395.87212201299701</v>
      </c>
      <c r="J75" s="8" t="s">
        <v>59</v>
      </c>
      <c r="K75" s="8" t="s">
        <v>59</v>
      </c>
      <c r="R75" s="20">
        <f>IFERROR(VLOOKUP(A75,'Customer Details'!$A$7:$C$15,3,FALSE),"")</f>
        <v>0</v>
      </c>
    </row>
    <row r="76" spans="1:18" ht="12" customHeight="1" x14ac:dyDescent="0.25">
      <c r="A76" s="26" t="s">
        <v>4</v>
      </c>
      <c r="B76" s="23">
        <v>1024171</v>
      </c>
      <c r="C76" s="23" t="s">
        <v>96</v>
      </c>
      <c r="D76" s="26">
        <v>1</v>
      </c>
      <c r="F76" s="63">
        <v>748.11450206067605</v>
      </c>
      <c r="G76" s="57">
        <f>F76*1.1</f>
        <v>822.92595226674371</v>
      </c>
      <c r="H76" s="57">
        <f>IFERROR(F76*(1-R76),"")</f>
        <v>748.11450206067605</v>
      </c>
      <c r="I76" s="57">
        <f>IFERROR(H76*1.1,"")</f>
        <v>822.92595226674371</v>
      </c>
      <c r="J76" s="8" t="s">
        <v>59</v>
      </c>
      <c r="K76" s="8" t="s">
        <v>59</v>
      </c>
      <c r="P76" s="8" t="s">
        <v>59</v>
      </c>
      <c r="R76" s="20">
        <f>IFERROR(VLOOKUP(A76,'Customer Details'!$A$7:$C$15,3,FALSE),"")</f>
        <v>0</v>
      </c>
    </row>
    <row r="77" spans="1:18" ht="12" customHeight="1" x14ac:dyDescent="0.25">
      <c r="A77" s="26" t="s">
        <v>4</v>
      </c>
      <c r="B77" s="23">
        <v>1024234</v>
      </c>
      <c r="C77" s="23" t="s">
        <v>97</v>
      </c>
      <c r="D77" s="26">
        <v>1</v>
      </c>
      <c r="F77" s="63">
        <v>813.43586714999378</v>
      </c>
      <c r="G77" s="57">
        <f>F77*1.1</f>
        <v>894.77945386499323</v>
      </c>
      <c r="H77" s="57">
        <f>IFERROR(F77*(1-R77),"")</f>
        <v>813.43586714999378</v>
      </c>
      <c r="I77" s="57">
        <f>IFERROR(H77*1.1,"")</f>
        <v>894.77945386499323</v>
      </c>
      <c r="J77" s="8" t="s">
        <v>59</v>
      </c>
      <c r="K77" s="8" t="s">
        <v>59</v>
      </c>
      <c r="P77" s="8" t="s">
        <v>59</v>
      </c>
      <c r="R77" s="20">
        <f>IFERROR(VLOOKUP(A77,'Customer Details'!$A$7:$C$15,3,FALSE),"")</f>
        <v>0</v>
      </c>
    </row>
    <row r="78" spans="1:18" s="75" customFormat="1" ht="24" customHeight="1" x14ac:dyDescent="0.25">
      <c r="A78" s="76"/>
      <c r="B78" s="98" t="s">
        <v>98</v>
      </c>
      <c r="D78" s="77"/>
      <c r="E78" s="77"/>
      <c r="F78" s="112"/>
      <c r="G78" s="112"/>
      <c r="H78" s="112"/>
      <c r="I78" s="112"/>
      <c r="J78" s="113"/>
      <c r="K78" s="114"/>
      <c r="L78" s="113"/>
      <c r="M78" s="113"/>
      <c r="N78" s="113"/>
      <c r="O78" s="113"/>
      <c r="P78" s="113"/>
      <c r="Q78" s="122"/>
      <c r="R78" s="123" t="str">
        <f>IFERROR(VLOOKUP(A78,'Customer Details'!$A$7:$C$15,3,FALSE),"")</f>
        <v/>
      </c>
    </row>
    <row r="79" spans="1:18" ht="12" customHeight="1" x14ac:dyDescent="0.25">
      <c r="A79" s="26" t="s">
        <v>4</v>
      </c>
      <c r="B79" s="23">
        <v>1240555</v>
      </c>
      <c r="C79" s="23" t="s">
        <v>99</v>
      </c>
      <c r="D79" s="26">
        <v>1</v>
      </c>
      <c r="F79" s="63">
        <v>777.12469999999996</v>
      </c>
      <c r="G79" s="57">
        <f>F79*1.1</f>
        <v>854.83717000000001</v>
      </c>
      <c r="H79" s="57">
        <f>IFERROR(F79*(1-R79),"")</f>
        <v>777.12469999999996</v>
      </c>
      <c r="I79" s="57">
        <f>IFERROR(H79*1.1,"")</f>
        <v>854.83717000000001</v>
      </c>
      <c r="J79" s="8" t="s">
        <v>59</v>
      </c>
      <c r="K79" s="8" t="s">
        <v>59</v>
      </c>
      <c r="R79" s="20">
        <f>IFERROR(VLOOKUP(A79,'Customer Details'!$A$7:$C$15,3,FALSE),"")</f>
        <v>0</v>
      </c>
    </row>
    <row r="80" spans="1:18" ht="12" customHeight="1" x14ac:dyDescent="0.25">
      <c r="A80" s="26" t="s">
        <v>4</v>
      </c>
      <c r="B80" s="23">
        <v>1245761</v>
      </c>
      <c r="C80" s="23" t="s">
        <v>100</v>
      </c>
      <c r="D80" s="26">
        <v>1</v>
      </c>
      <c r="F80" s="63">
        <v>840.09117500000002</v>
      </c>
      <c r="G80" s="57">
        <f>F80*1.1</f>
        <v>924.10029250000014</v>
      </c>
      <c r="H80" s="57">
        <f>IFERROR(F80*(1-R80),"")</f>
        <v>840.09117500000002</v>
      </c>
      <c r="I80" s="57">
        <f>IFERROR(H80*1.1,"")</f>
        <v>924.10029250000014</v>
      </c>
      <c r="J80" s="8" t="s">
        <v>59</v>
      </c>
      <c r="K80" s="8" t="s">
        <v>59</v>
      </c>
      <c r="R80" s="20">
        <f>IFERROR(VLOOKUP(A80,'Customer Details'!$A$7:$C$15,3,FALSE),"")</f>
        <v>0</v>
      </c>
    </row>
    <row r="81" spans="1:18" ht="12" customHeight="1" x14ac:dyDescent="0.25">
      <c r="A81" s="26" t="s">
        <v>4</v>
      </c>
      <c r="B81" s="23">
        <v>1240557</v>
      </c>
      <c r="C81" s="23" t="s">
        <v>101</v>
      </c>
      <c r="D81" s="26">
        <v>1</v>
      </c>
      <c r="F81" s="63">
        <v>796.49900000000002</v>
      </c>
      <c r="G81" s="57">
        <f t="shared" ref="G81:G82" si="12">F81*1.1</f>
        <v>876.14890000000014</v>
      </c>
      <c r="H81" s="57">
        <f t="shared" ref="H81:H82" si="13">IFERROR(F81*(1-R81),"")</f>
        <v>796.49900000000002</v>
      </c>
      <c r="I81" s="57">
        <f t="shared" ref="I81:I83" si="14">IFERROR(H81*1.1,"")</f>
        <v>876.14890000000014</v>
      </c>
      <c r="J81" s="8" t="s">
        <v>59</v>
      </c>
      <c r="K81" s="8" t="s">
        <v>59</v>
      </c>
      <c r="R81" s="20">
        <f>IFERROR(VLOOKUP(A81,'Customer Details'!$A$7:$C$15,3,FALSE),"")</f>
        <v>0</v>
      </c>
    </row>
    <row r="82" spans="1:18" ht="12" customHeight="1" x14ac:dyDescent="0.25">
      <c r="A82" s="26" t="s">
        <v>4</v>
      </c>
      <c r="B82" s="23">
        <v>1245804</v>
      </c>
      <c r="C82" s="23" t="s">
        <v>102</v>
      </c>
      <c r="D82" s="26">
        <v>1</v>
      </c>
      <c r="F82" s="63">
        <v>859.46547499999997</v>
      </c>
      <c r="G82" s="57">
        <f t="shared" si="12"/>
        <v>945.41202250000003</v>
      </c>
      <c r="H82" s="57">
        <f t="shared" si="13"/>
        <v>859.46547499999997</v>
      </c>
      <c r="I82" s="57">
        <f t="shared" si="14"/>
        <v>945.41202250000003</v>
      </c>
      <c r="J82" s="8" t="s">
        <v>59</v>
      </c>
      <c r="K82" s="8" t="s">
        <v>59</v>
      </c>
      <c r="R82" s="20">
        <f>IFERROR(VLOOKUP(A82,'Customer Details'!$A$7:$C$15,3,FALSE),"")</f>
        <v>0</v>
      </c>
    </row>
    <row r="83" spans="1:18" ht="12" customHeight="1" x14ac:dyDescent="0.25">
      <c r="A83" s="26" t="s">
        <v>4</v>
      </c>
      <c r="B83" s="23">
        <v>1240558</v>
      </c>
      <c r="C83" s="23" t="s">
        <v>103</v>
      </c>
      <c r="D83" s="26">
        <v>1</v>
      </c>
      <c r="F83" s="63">
        <v>836.32394999999997</v>
      </c>
      <c r="G83" s="57">
        <f>F83*1.1</f>
        <v>919.95634500000006</v>
      </c>
      <c r="H83" s="57">
        <f>IFERROR(F83*(1-R83),"")</f>
        <v>836.32394999999997</v>
      </c>
      <c r="I83" s="57">
        <f t="shared" si="14"/>
        <v>919.95634500000006</v>
      </c>
      <c r="J83" s="8" t="s">
        <v>59</v>
      </c>
      <c r="K83" s="8" t="s">
        <v>59</v>
      </c>
      <c r="P83" s="8"/>
      <c r="R83" s="20">
        <f>IFERROR(VLOOKUP(A83,'Customer Details'!$A$7:$C$15,3,FALSE),"")</f>
        <v>0</v>
      </c>
    </row>
    <row r="84" spans="1:18" ht="12" customHeight="1" x14ac:dyDescent="0.25">
      <c r="A84" s="26" t="s">
        <v>4</v>
      </c>
      <c r="B84" s="23">
        <v>1245805</v>
      </c>
      <c r="C84" s="23" t="s">
        <v>104</v>
      </c>
      <c r="D84" s="26">
        <v>1</v>
      </c>
      <c r="F84" s="63">
        <v>899.29042500000003</v>
      </c>
      <c r="G84" s="57">
        <f>F84*1.1</f>
        <v>989.21946750000006</v>
      </c>
      <c r="H84" s="57">
        <f>IFERROR(F84*(1-R84),"")</f>
        <v>899.29042500000003</v>
      </c>
      <c r="I84" s="57">
        <f>IFERROR(H84*1.1,"")</f>
        <v>989.21946750000006</v>
      </c>
      <c r="J84" s="8" t="s">
        <v>59</v>
      </c>
      <c r="K84" s="8" t="s">
        <v>59</v>
      </c>
      <c r="P84" s="8"/>
      <c r="R84" s="20">
        <f>IFERROR(VLOOKUP(A84,'Customer Details'!$A$7:$C$15,3,FALSE),"")</f>
        <v>0</v>
      </c>
    </row>
    <row r="85" spans="1:18" s="75" customFormat="1" ht="24" customHeight="1" x14ac:dyDescent="0.25">
      <c r="A85" s="76"/>
      <c r="B85" s="98" t="s">
        <v>105</v>
      </c>
      <c r="D85" s="77"/>
      <c r="E85" s="77"/>
      <c r="F85" s="112"/>
      <c r="G85" s="112"/>
      <c r="H85" s="112"/>
      <c r="I85" s="112"/>
      <c r="J85" s="113"/>
      <c r="K85" s="114"/>
      <c r="L85" s="113"/>
      <c r="M85" s="113"/>
      <c r="N85" s="113"/>
      <c r="O85" s="113"/>
      <c r="P85" s="113"/>
      <c r="Q85" s="122"/>
      <c r="R85" s="123" t="str">
        <f>IFERROR(VLOOKUP(A85,'Customer Details'!$A$7:$C$15,3,FALSE),"")</f>
        <v/>
      </c>
    </row>
    <row r="86" spans="1:18" s="44" customFormat="1" ht="12" customHeight="1" x14ac:dyDescent="0.25">
      <c r="A86" s="26" t="s">
        <v>4</v>
      </c>
      <c r="B86" s="23">
        <v>1032050</v>
      </c>
      <c r="C86" s="23" t="s">
        <v>106</v>
      </c>
      <c r="D86" s="26">
        <v>1</v>
      </c>
      <c r="E86" s="26"/>
      <c r="F86" s="63">
        <v>469.57434149113283</v>
      </c>
      <c r="G86" s="57">
        <f t="shared" ref="G86:G93" si="15">F86*1.1</f>
        <v>516.53177564024611</v>
      </c>
      <c r="H86" s="57">
        <f t="shared" ref="H86:H93" si="16">IFERROR(F86*(1-R86),"")</f>
        <v>469.57434149113283</v>
      </c>
      <c r="I86" s="57">
        <f t="shared" ref="I86:I93" si="17">IFERROR(H86*1.1,"")</f>
        <v>516.53177564024611</v>
      </c>
      <c r="J86" s="8" t="s">
        <v>59</v>
      </c>
      <c r="K86" s="8" t="s">
        <v>59</v>
      </c>
      <c r="L86" s="58"/>
      <c r="M86" s="8" t="s">
        <v>59</v>
      </c>
      <c r="N86" s="58"/>
      <c r="O86" s="58"/>
      <c r="P86" s="8" t="s">
        <v>59</v>
      </c>
      <c r="Q86" s="26"/>
      <c r="R86" s="20">
        <f>IFERROR(VLOOKUP(A86,'Customer Details'!$A$7:$C$15,3,FALSE),"")</f>
        <v>0</v>
      </c>
    </row>
    <row r="87" spans="1:18" s="44" customFormat="1" ht="12" customHeight="1" x14ac:dyDescent="0.25">
      <c r="A87" s="26" t="s">
        <v>4</v>
      </c>
      <c r="B87" s="23">
        <v>1032066</v>
      </c>
      <c r="C87" s="23" t="s">
        <v>107</v>
      </c>
      <c r="D87" s="26">
        <v>1</v>
      </c>
      <c r="E87" s="26"/>
      <c r="F87" s="63">
        <v>502.85126332908709</v>
      </c>
      <c r="G87" s="57">
        <f t="shared" si="15"/>
        <v>553.13638966199585</v>
      </c>
      <c r="H87" s="57">
        <f t="shared" si="16"/>
        <v>502.85126332908709</v>
      </c>
      <c r="I87" s="57">
        <f t="shared" si="17"/>
        <v>553.13638966199585</v>
      </c>
      <c r="J87" s="8" t="s">
        <v>59</v>
      </c>
      <c r="K87" s="8" t="s">
        <v>59</v>
      </c>
      <c r="L87" s="58"/>
      <c r="M87" s="8" t="s">
        <v>59</v>
      </c>
      <c r="N87" s="58"/>
      <c r="O87" s="58"/>
      <c r="P87" s="8" t="s">
        <v>59</v>
      </c>
      <c r="Q87" s="26"/>
      <c r="R87" s="20">
        <f>IFERROR(VLOOKUP(A87,'Customer Details'!$A$7:$C$15,3,FALSE),"")</f>
        <v>0</v>
      </c>
    </row>
    <row r="88" spans="1:18" s="44" customFormat="1" ht="12" customHeight="1" x14ac:dyDescent="0.25">
      <c r="A88" s="26" t="s">
        <v>4</v>
      </c>
      <c r="B88" s="23">
        <v>1037062</v>
      </c>
      <c r="C88" s="23" t="s">
        <v>108</v>
      </c>
      <c r="D88" s="26">
        <v>1</v>
      </c>
      <c r="E88" s="26"/>
      <c r="F88" s="63">
        <v>529.96579223408696</v>
      </c>
      <c r="G88" s="57">
        <f t="shared" si="15"/>
        <v>582.96237145749569</v>
      </c>
      <c r="H88" s="57">
        <f t="shared" si="16"/>
        <v>529.96579223408696</v>
      </c>
      <c r="I88" s="57">
        <f t="shared" si="17"/>
        <v>582.96237145749569</v>
      </c>
      <c r="J88" s="8" t="s">
        <v>59</v>
      </c>
      <c r="K88" s="8" t="s">
        <v>59</v>
      </c>
      <c r="L88" s="58"/>
      <c r="M88" s="8" t="s">
        <v>59</v>
      </c>
      <c r="N88" s="58"/>
      <c r="O88" s="58"/>
      <c r="P88" s="8" t="s">
        <v>59</v>
      </c>
      <c r="Q88" s="26"/>
      <c r="R88" s="20">
        <f>IFERROR(VLOOKUP(A88,'Customer Details'!$A$7:$C$15,3,FALSE),"")</f>
        <v>0</v>
      </c>
    </row>
    <row r="89" spans="1:18" s="44" customFormat="1" ht="12" customHeight="1" x14ac:dyDescent="0.25">
      <c r="A89" s="26" t="s">
        <v>4</v>
      </c>
      <c r="B89" s="23">
        <v>1039051</v>
      </c>
      <c r="C89" s="23" t="s">
        <v>109</v>
      </c>
      <c r="D89" s="26">
        <v>1</v>
      </c>
      <c r="E89" s="26"/>
      <c r="F89" s="63">
        <v>541.05809951340507</v>
      </c>
      <c r="G89" s="57">
        <f t="shared" si="15"/>
        <v>595.16390946474564</v>
      </c>
      <c r="H89" s="57">
        <f t="shared" si="16"/>
        <v>541.05809951340507</v>
      </c>
      <c r="I89" s="57">
        <f t="shared" si="17"/>
        <v>595.16390946474564</v>
      </c>
      <c r="J89" s="8" t="s">
        <v>59</v>
      </c>
      <c r="K89" s="8" t="s">
        <v>59</v>
      </c>
      <c r="L89" s="58"/>
      <c r="M89" s="8" t="s">
        <v>59</v>
      </c>
      <c r="N89" s="58"/>
      <c r="O89" s="58"/>
      <c r="P89" s="8" t="s">
        <v>59</v>
      </c>
      <c r="Q89" s="26"/>
      <c r="R89" s="20">
        <f>IFERROR(VLOOKUP(A89,'Customer Details'!$A$7:$C$15,3,FALSE),"")</f>
        <v>0</v>
      </c>
    </row>
    <row r="90" spans="1:18" ht="12" customHeight="1" x14ac:dyDescent="0.25">
      <c r="A90" s="26" t="s">
        <v>4</v>
      </c>
      <c r="B90" s="23">
        <v>1043037</v>
      </c>
      <c r="C90" s="23" t="s">
        <v>110</v>
      </c>
      <c r="D90" s="26">
        <v>1</v>
      </c>
      <c r="F90" s="63">
        <v>671.70082969204032</v>
      </c>
      <c r="G90" s="57">
        <f t="shared" si="15"/>
        <v>738.87091266124446</v>
      </c>
      <c r="H90" s="57">
        <f t="shared" si="16"/>
        <v>671.70082969204032</v>
      </c>
      <c r="I90" s="57">
        <f t="shared" si="17"/>
        <v>738.87091266124446</v>
      </c>
      <c r="L90" s="8" t="s">
        <v>59</v>
      </c>
      <c r="P90" s="8" t="s">
        <v>59</v>
      </c>
      <c r="R90" s="20">
        <f>IFERROR(VLOOKUP(A90,'Customer Details'!$A$7:$C$15,3,FALSE),"")</f>
        <v>0</v>
      </c>
    </row>
    <row r="91" spans="1:18" s="44" customFormat="1" ht="12" customHeight="1" x14ac:dyDescent="0.25">
      <c r="A91" s="26" t="s">
        <v>4</v>
      </c>
      <c r="B91" s="23">
        <v>1045041</v>
      </c>
      <c r="C91" s="23" t="s">
        <v>111</v>
      </c>
      <c r="D91" s="26">
        <v>1</v>
      </c>
      <c r="E91" s="26"/>
      <c r="F91" s="63">
        <v>695.11792283726754</v>
      </c>
      <c r="G91" s="57">
        <f t="shared" si="15"/>
        <v>764.62971512099432</v>
      </c>
      <c r="H91" s="57">
        <f t="shared" si="16"/>
        <v>695.11792283726754</v>
      </c>
      <c r="I91" s="57">
        <f t="shared" si="17"/>
        <v>764.62971512099432</v>
      </c>
      <c r="J91" s="58"/>
      <c r="K91" s="58"/>
      <c r="L91" s="8" t="s">
        <v>59</v>
      </c>
      <c r="M91" s="58"/>
      <c r="N91" s="58"/>
      <c r="O91" s="58"/>
      <c r="P91" s="8" t="s">
        <v>59</v>
      </c>
      <c r="Q91" s="26"/>
      <c r="R91" s="20">
        <f>IFERROR(VLOOKUP(A91,'Customer Details'!$A$7:$C$15,3,FALSE),"")</f>
        <v>0</v>
      </c>
    </row>
    <row r="92" spans="1:18" s="44" customFormat="1" ht="12" customHeight="1" x14ac:dyDescent="0.25">
      <c r="A92" s="26" t="s">
        <v>4</v>
      </c>
      <c r="B92" s="23">
        <v>1049065</v>
      </c>
      <c r="C92" s="23" t="s">
        <v>112</v>
      </c>
      <c r="D92" s="26">
        <v>1</v>
      </c>
      <c r="E92" s="26"/>
      <c r="F92" s="63">
        <v>760.43928792658517</v>
      </c>
      <c r="G92" s="57">
        <f t="shared" si="15"/>
        <v>836.48321671924373</v>
      </c>
      <c r="H92" s="57">
        <f t="shared" si="16"/>
        <v>760.43928792658517</v>
      </c>
      <c r="I92" s="57">
        <f t="shared" si="17"/>
        <v>836.48321671924373</v>
      </c>
      <c r="J92" s="58"/>
      <c r="K92" s="58"/>
      <c r="L92" s="8" t="s">
        <v>59</v>
      </c>
      <c r="M92" s="58"/>
      <c r="N92" s="58"/>
      <c r="O92" s="58"/>
      <c r="P92" s="8" t="s">
        <v>59</v>
      </c>
      <c r="Q92" s="26"/>
      <c r="R92" s="20">
        <f>IFERROR(VLOOKUP(A92,'Customer Details'!$A$7:$C$15,3,FALSE),"")</f>
        <v>0</v>
      </c>
    </row>
    <row r="93" spans="1:18" s="44" customFormat="1" ht="12" customHeight="1" x14ac:dyDescent="0.25">
      <c r="A93" s="26" t="s">
        <v>4</v>
      </c>
      <c r="B93" s="23">
        <v>1051029</v>
      </c>
      <c r="C93" s="23" t="s">
        <v>113</v>
      </c>
      <c r="D93" s="26">
        <v>1</v>
      </c>
      <c r="E93" s="26"/>
      <c r="F93" s="63">
        <v>813.43586714999378</v>
      </c>
      <c r="G93" s="57">
        <f t="shared" si="15"/>
        <v>894.77945386499323</v>
      </c>
      <c r="H93" s="57">
        <f t="shared" si="16"/>
        <v>813.43586714999378</v>
      </c>
      <c r="I93" s="57">
        <f t="shared" si="17"/>
        <v>894.77945386499323</v>
      </c>
      <c r="J93" s="58"/>
      <c r="K93" s="58"/>
      <c r="L93" s="8" t="s">
        <v>59</v>
      </c>
      <c r="M93" s="58"/>
      <c r="N93" s="58"/>
      <c r="O93" s="58"/>
      <c r="P93" s="8" t="s">
        <v>59</v>
      </c>
      <c r="Q93" s="26"/>
      <c r="R93" s="20">
        <f>IFERROR(VLOOKUP(A93,'Customer Details'!$A$7:$C$15,3,FALSE),"")</f>
        <v>0</v>
      </c>
    </row>
    <row r="94" spans="1:18" s="75" customFormat="1" ht="24" customHeight="1" x14ac:dyDescent="0.25">
      <c r="A94" s="76"/>
      <c r="B94" s="98" t="s">
        <v>114</v>
      </c>
      <c r="D94" s="77"/>
      <c r="E94" s="77"/>
      <c r="F94" s="112"/>
      <c r="G94" s="112"/>
      <c r="H94" s="112"/>
      <c r="I94" s="112"/>
      <c r="J94" s="113"/>
      <c r="K94" s="114"/>
      <c r="L94" s="113"/>
      <c r="M94" s="113"/>
      <c r="N94" s="113"/>
      <c r="O94" s="113"/>
      <c r="P94" s="113"/>
      <c r="Q94" s="122"/>
      <c r="R94" s="123" t="str">
        <f>IFERROR(VLOOKUP(A94,'Customer Details'!$A$7:$C$15,3,FALSE),"")</f>
        <v/>
      </c>
    </row>
    <row r="95" spans="1:18" ht="12" customHeight="1" x14ac:dyDescent="0.25">
      <c r="A95" s="26" t="s">
        <v>4</v>
      </c>
      <c r="B95" s="23">
        <v>1032968</v>
      </c>
      <c r="C95" s="23" t="s">
        <v>115</v>
      </c>
      <c r="D95" s="26">
        <v>1</v>
      </c>
      <c r="E95" s="26" t="s">
        <v>92</v>
      </c>
      <c r="F95" s="63">
        <v>486.82904170340544</v>
      </c>
      <c r="G95" s="57">
        <f>F95*1.1</f>
        <v>535.51194587374607</v>
      </c>
      <c r="H95" s="57">
        <f>IFERROR(F95*(1-R95),"")</f>
        <v>486.82904170340544</v>
      </c>
      <c r="I95" s="57">
        <f>IFERROR(H95*1.1,"")</f>
        <v>535.51194587374607</v>
      </c>
      <c r="J95" s="8" t="s">
        <v>59</v>
      </c>
      <c r="K95" s="8" t="s">
        <v>59</v>
      </c>
      <c r="M95" s="8" t="s">
        <v>59</v>
      </c>
      <c r="R95" s="20">
        <f>IFERROR(VLOOKUP(A95,'Customer Details'!$A$7:$C$15,3,FALSE),"")</f>
        <v>0</v>
      </c>
    </row>
    <row r="96" spans="1:18" ht="12" customHeight="1" x14ac:dyDescent="0.25">
      <c r="A96" s="26" t="s">
        <v>4</v>
      </c>
      <c r="B96" s="23">
        <v>1032099</v>
      </c>
      <c r="C96" s="23" t="s">
        <v>116</v>
      </c>
      <c r="D96" s="26">
        <v>1</v>
      </c>
      <c r="F96" s="63">
        <v>513.94357060840514</v>
      </c>
      <c r="G96" s="57">
        <f>F96*1.1</f>
        <v>565.33792766924569</v>
      </c>
      <c r="H96" s="57">
        <f>IFERROR(F96*(1-R96),"")</f>
        <v>513.94357060840514</v>
      </c>
      <c r="I96" s="57">
        <f>IFERROR(H96*1.1,"")</f>
        <v>565.33792766924569</v>
      </c>
      <c r="J96" s="8" t="s">
        <v>59</v>
      </c>
      <c r="K96" s="8" t="s">
        <v>59</v>
      </c>
      <c r="M96" s="8" t="s">
        <v>59</v>
      </c>
      <c r="R96" s="20">
        <f>IFERROR(VLOOKUP(A96,'Customer Details'!$A$7:$C$15,3,FALSE),"")</f>
        <v>0</v>
      </c>
    </row>
    <row r="97" spans="1:18" ht="12" customHeight="1" x14ac:dyDescent="0.25">
      <c r="A97" s="26" t="s">
        <v>4</v>
      </c>
      <c r="B97" s="23">
        <v>1037351</v>
      </c>
      <c r="C97" s="23" t="s">
        <v>117</v>
      </c>
      <c r="D97" s="26">
        <v>1</v>
      </c>
      <c r="E97" s="26" t="s">
        <v>92</v>
      </c>
      <c r="F97" s="63">
        <v>557.08032113908666</v>
      </c>
      <c r="G97" s="57">
        <f>F97*1.1</f>
        <v>612.78835325299542</v>
      </c>
      <c r="H97" s="57">
        <f>IFERROR(F97*(1-R97),"")</f>
        <v>557.08032113908666</v>
      </c>
      <c r="I97" s="57">
        <f>IFERROR(H97*1.1,"")</f>
        <v>612.78835325299542</v>
      </c>
      <c r="J97" s="8" t="s">
        <v>59</v>
      </c>
      <c r="K97" s="8" t="s">
        <v>59</v>
      </c>
      <c r="M97" s="8" t="s">
        <v>59</v>
      </c>
      <c r="R97" s="20">
        <f>IFERROR(VLOOKUP(A97,'Customer Details'!$A$7:$C$15,3,FALSE),"")</f>
        <v>0</v>
      </c>
    </row>
    <row r="98" spans="1:18" ht="12" customHeight="1" x14ac:dyDescent="0.25">
      <c r="A98" s="26" t="s">
        <v>4</v>
      </c>
      <c r="B98" s="23">
        <v>1039110</v>
      </c>
      <c r="C98" s="23" t="s">
        <v>118</v>
      </c>
      <c r="D98" s="26">
        <v>1</v>
      </c>
      <c r="E98" s="26" t="s">
        <v>92</v>
      </c>
      <c r="F98" s="63">
        <v>571.87006417817747</v>
      </c>
      <c r="G98" s="57">
        <f>F98*1.1</f>
        <v>629.05707059599524</v>
      </c>
      <c r="H98" s="57">
        <f>IFERROR(F98*(1-R98),"")</f>
        <v>571.87006417817747</v>
      </c>
      <c r="I98" s="57">
        <f>IFERROR(H98*1.1,"")</f>
        <v>629.05707059599524</v>
      </c>
      <c r="J98" s="8" t="s">
        <v>59</v>
      </c>
      <c r="K98" s="8" t="s">
        <v>59</v>
      </c>
      <c r="M98" s="8" t="s">
        <v>59</v>
      </c>
      <c r="R98" s="20">
        <f>IFERROR(VLOOKUP(A98,'Customer Details'!$A$7:$C$15,3,FALSE),"")</f>
        <v>0</v>
      </c>
    </row>
    <row r="99" spans="1:18" s="75" customFormat="1" ht="24" customHeight="1" x14ac:dyDescent="0.25">
      <c r="A99" s="76"/>
      <c r="B99" s="98" t="s">
        <v>119</v>
      </c>
      <c r="D99" s="77"/>
      <c r="E99" s="77"/>
      <c r="F99" s="112"/>
      <c r="G99" s="112"/>
      <c r="H99" s="112"/>
      <c r="I99" s="112"/>
      <c r="J99" s="113"/>
      <c r="K99" s="114"/>
      <c r="L99" s="113"/>
      <c r="M99" s="113"/>
      <c r="N99" s="113"/>
      <c r="O99" s="113"/>
      <c r="P99" s="113"/>
      <c r="Q99" s="122"/>
      <c r="R99" s="123" t="str">
        <f>IFERROR(VLOOKUP(A99,'Customer Details'!$A$7:$C$15,3,FALSE),"")</f>
        <v/>
      </c>
    </row>
    <row r="100" spans="1:18" ht="12" customHeight="1" x14ac:dyDescent="0.25">
      <c r="A100" s="26" t="s">
        <v>4</v>
      </c>
      <c r="B100" s="23">
        <v>1032448</v>
      </c>
      <c r="C100" s="23" t="s">
        <v>120</v>
      </c>
      <c r="D100" s="26">
        <v>1</v>
      </c>
      <c r="F100" s="63">
        <v>669.23587251885863</v>
      </c>
      <c r="G100" s="57">
        <f t="shared" ref="G100:G108" si="18">F100*1.1</f>
        <v>736.15945977074455</v>
      </c>
      <c r="H100" s="57">
        <f t="shared" ref="H100:H108" si="19">IFERROR(F100*(1-R100),"")</f>
        <v>669.23587251885863</v>
      </c>
      <c r="I100" s="57">
        <f t="shared" ref="I100:I108" si="20">IFERROR(H100*1.1,"")</f>
        <v>736.15945977074455</v>
      </c>
      <c r="J100" s="8" t="s">
        <v>59</v>
      </c>
      <c r="K100" s="8" t="s">
        <v>59</v>
      </c>
      <c r="M100" s="8" t="s">
        <v>59</v>
      </c>
      <c r="P100" s="8" t="s">
        <v>59</v>
      </c>
      <c r="R100" s="20">
        <f>IFERROR(VLOOKUP(A100,'Customer Details'!$A$7:$C$15,3,FALSE),"")</f>
        <v>0</v>
      </c>
    </row>
    <row r="101" spans="1:18" ht="12" customHeight="1" x14ac:dyDescent="0.25">
      <c r="A101" s="26" t="s">
        <v>4</v>
      </c>
      <c r="B101" s="23">
        <v>1032558</v>
      </c>
      <c r="C101" s="23" t="s">
        <v>121</v>
      </c>
      <c r="D101" s="26">
        <v>1</v>
      </c>
      <c r="F101" s="63">
        <v>693.88544425067664</v>
      </c>
      <c r="G101" s="57">
        <f t="shared" si="18"/>
        <v>763.27398867574436</v>
      </c>
      <c r="H101" s="57">
        <f t="shared" si="19"/>
        <v>693.88544425067664</v>
      </c>
      <c r="I101" s="57">
        <f t="shared" si="20"/>
        <v>763.27398867574436</v>
      </c>
      <c r="J101" s="8" t="s">
        <v>59</v>
      </c>
      <c r="K101" s="8" t="s">
        <v>59</v>
      </c>
      <c r="M101" s="8" t="s">
        <v>59</v>
      </c>
      <c r="P101" s="8" t="s">
        <v>59</v>
      </c>
      <c r="R101" s="20">
        <f>IFERROR(VLOOKUP(A101,'Customer Details'!$A$7:$C$15,3,FALSE),"")</f>
        <v>0</v>
      </c>
    </row>
    <row r="102" spans="1:18" ht="12" customHeight="1" x14ac:dyDescent="0.25">
      <c r="A102" s="26" t="s">
        <v>4</v>
      </c>
      <c r="B102" s="23">
        <v>1037432</v>
      </c>
      <c r="C102" s="23" t="s">
        <v>122</v>
      </c>
      <c r="D102" s="26">
        <v>1</v>
      </c>
      <c r="F102" s="63">
        <v>703.74527294340385</v>
      </c>
      <c r="G102" s="57">
        <f t="shared" si="18"/>
        <v>774.11980023774424</v>
      </c>
      <c r="H102" s="57">
        <f t="shared" si="19"/>
        <v>703.74527294340385</v>
      </c>
      <c r="I102" s="57">
        <f t="shared" si="20"/>
        <v>774.11980023774424</v>
      </c>
      <c r="J102" s="8" t="s">
        <v>59</v>
      </c>
      <c r="K102" s="8" t="s">
        <v>59</v>
      </c>
      <c r="M102" s="8" t="s">
        <v>59</v>
      </c>
      <c r="P102" s="8" t="s">
        <v>59</v>
      </c>
      <c r="R102" s="20">
        <f>IFERROR(VLOOKUP(A102,'Customer Details'!$A$7:$C$15,3,FALSE),"")</f>
        <v>0</v>
      </c>
    </row>
    <row r="103" spans="1:18" ht="12" customHeight="1" x14ac:dyDescent="0.25">
      <c r="A103" s="26" t="s">
        <v>4</v>
      </c>
      <c r="B103" s="23">
        <v>1037553</v>
      </c>
      <c r="C103" s="23" t="s">
        <v>123</v>
      </c>
      <c r="D103" s="26">
        <v>1</v>
      </c>
      <c r="F103" s="63">
        <v>730.85980184840366</v>
      </c>
      <c r="G103" s="57">
        <f t="shared" si="18"/>
        <v>803.94578203324409</v>
      </c>
      <c r="H103" s="57">
        <f t="shared" si="19"/>
        <v>730.85980184840366</v>
      </c>
      <c r="I103" s="57">
        <f t="shared" si="20"/>
        <v>803.94578203324409</v>
      </c>
      <c r="J103" s="8" t="s">
        <v>59</v>
      </c>
      <c r="K103" s="8" t="s">
        <v>59</v>
      </c>
      <c r="M103" s="8" t="s">
        <v>59</v>
      </c>
      <c r="P103" s="8" t="s">
        <v>59</v>
      </c>
      <c r="R103" s="20">
        <f>IFERROR(VLOOKUP(A103,'Customer Details'!$A$7:$C$15,3,FALSE),"")</f>
        <v>0</v>
      </c>
    </row>
    <row r="104" spans="1:18" ht="12" customHeight="1" x14ac:dyDescent="0.25">
      <c r="A104" s="26" t="s">
        <v>4</v>
      </c>
      <c r="B104" s="23">
        <v>1039378</v>
      </c>
      <c r="C104" s="23" t="s">
        <v>124</v>
      </c>
      <c r="D104" s="26">
        <v>1</v>
      </c>
      <c r="F104" s="63">
        <v>740.71963054113075</v>
      </c>
      <c r="G104" s="57">
        <f t="shared" si="18"/>
        <v>814.79159359524385</v>
      </c>
      <c r="H104" s="57">
        <f t="shared" si="19"/>
        <v>740.71963054113075</v>
      </c>
      <c r="I104" s="57">
        <f t="shared" si="20"/>
        <v>814.79159359524385</v>
      </c>
      <c r="J104" s="8" t="s">
        <v>59</v>
      </c>
      <c r="K104" s="8" t="s">
        <v>59</v>
      </c>
      <c r="M104" s="8" t="s">
        <v>59</v>
      </c>
      <c r="P104" s="8" t="s">
        <v>59</v>
      </c>
      <c r="R104" s="20">
        <f>IFERROR(VLOOKUP(A104,'Customer Details'!$A$7:$C$15,3,FALSE),"")</f>
        <v>0</v>
      </c>
    </row>
    <row r="105" spans="1:18" ht="12" customHeight="1" x14ac:dyDescent="0.25">
      <c r="A105" s="26" t="s">
        <v>4</v>
      </c>
      <c r="B105" s="23">
        <v>1043171</v>
      </c>
      <c r="C105" s="23" t="s">
        <v>125</v>
      </c>
      <c r="D105" s="26">
        <v>1</v>
      </c>
      <c r="F105" s="63">
        <v>835.62048170863011</v>
      </c>
      <c r="G105" s="57">
        <f t="shared" si="18"/>
        <v>919.18252987949325</v>
      </c>
      <c r="H105" s="57">
        <f t="shared" si="19"/>
        <v>835.62048170863011</v>
      </c>
      <c r="I105" s="57">
        <f t="shared" si="20"/>
        <v>919.18252987949325</v>
      </c>
      <c r="J105" s="8"/>
      <c r="K105" s="8"/>
      <c r="L105" s="8" t="s">
        <v>59</v>
      </c>
      <c r="M105" s="8"/>
      <c r="P105" s="8" t="s">
        <v>59</v>
      </c>
      <c r="R105" s="20">
        <f>IFERROR(VLOOKUP(A105,'Customer Details'!$A$7:$C$15,3,FALSE),"")</f>
        <v>0</v>
      </c>
    </row>
    <row r="106" spans="1:18" ht="12" customHeight="1" x14ac:dyDescent="0.25">
      <c r="A106" s="26" t="s">
        <v>4</v>
      </c>
      <c r="B106" s="23">
        <v>1045344</v>
      </c>
      <c r="C106" s="23" t="s">
        <v>126</v>
      </c>
      <c r="D106" s="26">
        <v>1</v>
      </c>
      <c r="F106" s="63">
        <v>878.75723223931152</v>
      </c>
      <c r="G106" s="57">
        <f t="shared" si="18"/>
        <v>966.63295546324275</v>
      </c>
      <c r="H106" s="57">
        <f t="shared" si="19"/>
        <v>878.75723223931152</v>
      </c>
      <c r="I106" s="57">
        <f t="shared" si="20"/>
        <v>966.63295546324275</v>
      </c>
      <c r="J106" s="8"/>
      <c r="K106" s="8"/>
      <c r="L106" s="8" t="s">
        <v>59</v>
      </c>
      <c r="M106" s="8"/>
      <c r="P106" s="8" t="s">
        <v>59</v>
      </c>
      <c r="R106" s="20">
        <f>IFERROR(VLOOKUP(A106,'Customer Details'!$A$7:$C$15,3,FALSE),"")</f>
        <v>0</v>
      </c>
    </row>
    <row r="107" spans="1:18" ht="12" customHeight="1" x14ac:dyDescent="0.25">
      <c r="A107" s="26" t="s">
        <v>4</v>
      </c>
      <c r="B107" s="23">
        <v>1049447</v>
      </c>
      <c r="C107" s="23" t="s">
        <v>127</v>
      </c>
      <c r="D107" s="26">
        <v>1</v>
      </c>
      <c r="F107" s="63">
        <v>951.47346884817466</v>
      </c>
      <c r="G107" s="57">
        <f t="shared" si="18"/>
        <v>1046.6208157329922</v>
      </c>
      <c r="H107" s="57">
        <f t="shared" si="19"/>
        <v>951.47346884817466</v>
      </c>
      <c r="I107" s="57">
        <f t="shared" si="20"/>
        <v>1046.6208157329922</v>
      </c>
      <c r="J107" s="8"/>
      <c r="K107" s="8"/>
      <c r="L107" s="8" t="s">
        <v>59</v>
      </c>
      <c r="M107" s="8"/>
      <c r="P107" s="8" t="s">
        <v>59</v>
      </c>
      <c r="R107" s="20">
        <f>IFERROR(VLOOKUP(A107,'Customer Details'!$A$7:$C$15,3,FALSE),"")</f>
        <v>0</v>
      </c>
    </row>
    <row r="108" spans="1:18" ht="12" customHeight="1" x14ac:dyDescent="0.25">
      <c r="A108" s="26" t="s">
        <v>4</v>
      </c>
      <c r="B108" s="23">
        <v>1051304</v>
      </c>
      <c r="C108" s="23" t="s">
        <v>128</v>
      </c>
      <c r="D108" s="26">
        <v>1</v>
      </c>
      <c r="F108" s="63">
        <v>1094.4409848927191</v>
      </c>
      <c r="G108" s="57">
        <f t="shared" si="18"/>
        <v>1203.8850833819911</v>
      </c>
      <c r="H108" s="57">
        <f t="shared" si="19"/>
        <v>1094.4409848927191</v>
      </c>
      <c r="I108" s="57">
        <f t="shared" si="20"/>
        <v>1203.8850833819911</v>
      </c>
      <c r="L108" s="8" t="s">
        <v>59</v>
      </c>
      <c r="P108" s="8" t="s">
        <v>59</v>
      </c>
      <c r="R108" s="20">
        <f>IFERROR(VLOOKUP(A108,'Customer Details'!$A$7:$C$15,3,FALSE),"")</f>
        <v>0</v>
      </c>
    </row>
    <row r="109" spans="1:18" s="75" customFormat="1" ht="24" customHeight="1" x14ac:dyDescent="0.25">
      <c r="A109" s="76"/>
      <c r="B109" s="98" t="s">
        <v>129</v>
      </c>
      <c r="D109" s="77"/>
      <c r="E109" s="77"/>
      <c r="F109" s="112"/>
      <c r="G109" s="112"/>
      <c r="H109" s="112"/>
      <c r="I109" s="112"/>
      <c r="J109" s="113"/>
      <c r="K109" s="114"/>
      <c r="L109" s="113"/>
      <c r="M109" s="113"/>
      <c r="N109" s="113"/>
      <c r="O109" s="113"/>
      <c r="P109" s="113"/>
      <c r="Q109" s="122"/>
      <c r="R109" s="123" t="str">
        <f>IFERROR(VLOOKUP(A109,'Customer Details'!$A$7:$C$15,3,FALSE),"")</f>
        <v/>
      </c>
    </row>
    <row r="110" spans="1:18" ht="12" customHeight="1" x14ac:dyDescent="0.25">
      <c r="A110" s="26" t="s">
        <v>4</v>
      </c>
      <c r="B110" s="23">
        <v>1032535</v>
      </c>
      <c r="C110" s="23" t="s">
        <v>130</v>
      </c>
      <c r="D110" s="26">
        <v>1</v>
      </c>
      <c r="E110" s="26" t="s">
        <v>92</v>
      </c>
      <c r="F110" s="63">
        <v>682.79313697135865</v>
      </c>
      <c r="G110" s="57">
        <f>F110*1.1</f>
        <v>751.07245066849453</v>
      </c>
      <c r="H110" s="57">
        <f>IFERROR(F110*(1-R110),"")</f>
        <v>682.79313697135865</v>
      </c>
      <c r="I110" s="57">
        <f>IFERROR(H110*1.1,"")</f>
        <v>751.07245066849453</v>
      </c>
      <c r="J110" s="8" t="s">
        <v>59</v>
      </c>
      <c r="M110" s="8" t="s">
        <v>59</v>
      </c>
      <c r="R110" s="20">
        <f>IFERROR(VLOOKUP(A110,'Customer Details'!$A$7:$C$15,3,FALSE),"")</f>
        <v>0</v>
      </c>
    </row>
    <row r="111" spans="1:18" ht="12" customHeight="1" x14ac:dyDescent="0.25">
      <c r="A111" s="26" t="s">
        <v>4</v>
      </c>
      <c r="B111" s="23">
        <v>1032537</v>
      </c>
      <c r="C111" s="23" t="s">
        <v>131</v>
      </c>
      <c r="D111" s="26">
        <v>1</v>
      </c>
      <c r="F111" s="63">
        <v>712.37262304954004</v>
      </c>
      <c r="G111" s="57">
        <f>F111*1.1</f>
        <v>783.60988535449405</v>
      </c>
      <c r="H111" s="57">
        <f>IFERROR(F111*(1-R111),"")</f>
        <v>712.37262304954004</v>
      </c>
      <c r="I111" s="57">
        <f>IFERROR(H111*1.1,"")</f>
        <v>783.60988535449405</v>
      </c>
      <c r="J111" s="8" t="s">
        <v>59</v>
      </c>
      <c r="M111" s="8" t="s">
        <v>59</v>
      </c>
      <c r="R111" s="20">
        <f>IFERROR(VLOOKUP(A111,'Customer Details'!$A$7:$C$15,3,FALSE),"")</f>
        <v>0</v>
      </c>
    </row>
    <row r="112" spans="1:18" ht="12" customHeight="1" x14ac:dyDescent="0.25">
      <c r="A112" s="26" t="s">
        <v>4</v>
      </c>
      <c r="B112" s="23">
        <v>1039445</v>
      </c>
      <c r="C112" s="23" t="s">
        <v>132</v>
      </c>
      <c r="D112" s="26">
        <v>1</v>
      </c>
      <c r="F112" s="63">
        <v>753.04441640703988</v>
      </c>
      <c r="G112" s="57">
        <f>F112*1.1</f>
        <v>828.34885804774387</v>
      </c>
      <c r="H112" s="57">
        <f>IFERROR(F112*(1-R112),"")</f>
        <v>753.04441640703988</v>
      </c>
      <c r="I112" s="57">
        <f>IFERROR(H112*1.1,"")</f>
        <v>828.34885804774387</v>
      </c>
      <c r="J112" s="8" t="s">
        <v>59</v>
      </c>
      <c r="M112" s="8" t="s">
        <v>59</v>
      </c>
      <c r="R112" s="20">
        <f>IFERROR(VLOOKUP(A112,'Customer Details'!$A$7:$C$15,3,FALSE),"")</f>
        <v>0</v>
      </c>
    </row>
    <row r="113" spans="1:18" s="95" customFormat="1" ht="12" customHeight="1" x14ac:dyDescent="0.25">
      <c r="A113" s="193"/>
      <c r="B113" s="192" t="s">
        <v>133</v>
      </c>
      <c r="C113" s="192"/>
    </row>
    <row r="114" spans="1:18" s="95" customFormat="1" ht="12" customHeight="1" x14ac:dyDescent="0.25">
      <c r="A114" s="193"/>
      <c r="B114" s="192"/>
      <c r="C114" s="192"/>
    </row>
    <row r="115" spans="1:18" ht="12" customHeight="1" x14ac:dyDescent="0.25">
      <c r="A115" s="26" t="s">
        <v>4</v>
      </c>
      <c r="B115" s="23">
        <v>1240220</v>
      </c>
      <c r="C115" s="23" t="s">
        <v>701</v>
      </c>
      <c r="D115" s="26">
        <v>1</v>
      </c>
      <c r="F115" s="63">
        <v>669.23587251885863</v>
      </c>
      <c r="G115" s="57">
        <f>F115*1.1</f>
        <v>736.15945977074455</v>
      </c>
      <c r="H115" s="57">
        <f>IFERROR(F115*(1-R115),"")</f>
        <v>669.23587251885863</v>
      </c>
      <c r="I115" s="57">
        <f>IFERROR(H115*1.1,"")</f>
        <v>736.15945977074455</v>
      </c>
      <c r="J115" s="8"/>
      <c r="M115" s="8" t="s">
        <v>59</v>
      </c>
      <c r="R115" s="20">
        <f>IFERROR(VLOOKUP(A115,'Customer Details'!$A$7:$C$15,3,FALSE),"")</f>
        <v>0</v>
      </c>
    </row>
    <row r="116" spans="1:18" ht="12" customHeight="1" x14ac:dyDescent="0.25">
      <c r="A116" s="26" t="s">
        <v>4</v>
      </c>
      <c r="B116" s="23">
        <v>1240222</v>
      </c>
      <c r="C116" s="23" t="s">
        <v>702</v>
      </c>
      <c r="D116" s="26">
        <v>1</v>
      </c>
      <c r="F116" s="63">
        <v>703.74527294340385</v>
      </c>
      <c r="G116" s="57">
        <f>F116*1.1</f>
        <v>774.11980023774424</v>
      </c>
      <c r="H116" s="57">
        <f>IFERROR(F116*(1-R116),"")</f>
        <v>703.74527294340385</v>
      </c>
      <c r="I116" s="57">
        <f>IFERROR(H116*1.1,"")</f>
        <v>774.11980023774424</v>
      </c>
      <c r="J116" s="8"/>
      <c r="M116" s="8" t="s">
        <v>59</v>
      </c>
      <c r="R116" s="20">
        <f>IFERROR(VLOOKUP(A116,'Customer Details'!$A$7:$C$15,3,FALSE),"")</f>
        <v>0</v>
      </c>
    </row>
    <row r="117" spans="1:18" ht="12" customHeight="1" x14ac:dyDescent="0.25">
      <c r="A117" s="26" t="s">
        <v>4</v>
      </c>
      <c r="B117" s="23">
        <v>1240224</v>
      </c>
      <c r="C117" s="23" t="s">
        <v>703</v>
      </c>
      <c r="D117" s="26">
        <v>1</v>
      </c>
      <c r="F117" s="63">
        <v>740.71963054113075</v>
      </c>
      <c r="G117" s="57">
        <f>F117*1.1</f>
        <v>814.79159359524385</v>
      </c>
      <c r="H117" s="57">
        <f>IFERROR(F117*(1-R117),"")</f>
        <v>740.71963054113075</v>
      </c>
      <c r="I117" s="57">
        <f>IFERROR(H117*1.1,"")</f>
        <v>814.79159359524385</v>
      </c>
      <c r="J117" s="8"/>
      <c r="M117" s="8" t="s">
        <v>59</v>
      </c>
      <c r="R117" s="20">
        <f>IFERROR(VLOOKUP(A117,'Customer Details'!$A$7:$C$15,3,FALSE),"")</f>
        <v>0</v>
      </c>
    </row>
    <row r="118" spans="1:18" ht="12" customHeight="1" x14ac:dyDescent="0.25">
      <c r="A118" s="26" t="s">
        <v>4</v>
      </c>
      <c r="B118" s="23">
        <v>1240243</v>
      </c>
      <c r="C118" s="23" t="s">
        <v>704</v>
      </c>
      <c r="D118" s="26">
        <v>1</v>
      </c>
      <c r="F118" s="63">
        <v>835.62048170863011</v>
      </c>
      <c r="G118" s="57">
        <f>F118*1.1</f>
        <v>919.18252987949325</v>
      </c>
      <c r="H118" s="57">
        <f>IFERROR(F118*(1-R118),"")</f>
        <v>835.62048170863011</v>
      </c>
      <c r="I118" s="57">
        <f>IFERROR(H118*1.1,"")</f>
        <v>919.18252987949325</v>
      </c>
      <c r="J118" s="8"/>
      <c r="M118" s="8" t="s">
        <v>59</v>
      </c>
      <c r="R118" s="20">
        <f>IFERROR(VLOOKUP(A118,'Customer Details'!$A$7:$C$15,3,FALSE),"")</f>
        <v>0</v>
      </c>
    </row>
    <row r="119" spans="1:18" ht="12" customHeight="1" x14ac:dyDescent="0.25">
      <c r="A119" s="26" t="s">
        <v>4</v>
      </c>
      <c r="B119" s="23">
        <v>1240245</v>
      </c>
      <c r="C119" s="23" t="s">
        <v>705</v>
      </c>
      <c r="D119" s="26">
        <v>1</v>
      </c>
      <c r="F119" s="63">
        <f>F106</f>
        <v>878.75723223931152</v>
      </c>
      <c r="G119" s="57">
        <f>F119*1.1</f>
        <v>966.63295546324275</v>
      </c>
      <c r="H119" s="57">
        <f>IFERROR(F119*(1-R119),"")</f>
        <v>878.75723223931152</v>
      </c>
      <c r="I119" s="57">
        <f>IFERROR(H119*1.1,"")</f>
        <v>966.63295546324275</v>
      </c>
      <c r="J119" s="8"/>
      <c r="M119" s="8" t="s">
        <v>59</v>
      </c>
      <c r="R119" s="20">
        <f>IFERROR(VLOOKUP(A119,'Customer Details'!$A$7:$C$15,3,FALSE),"")</f>
        <v>0</v>
      </c>
    </row>
    <row r="120" spans="1:18" s="75" customFormat="1" ht="24" customHeight="1" x14ac:dyDescent="0.25">
      <c r="A120" s="76"/>
      <c r="B120" s="98" t="s">
        <v>134</v>
      </c>
      <c r="D120" s="77"/>
      <c r="E120" s="77"/>
      <c r="F120" s="124"/>
      <c r="G120" s="112"/>
      <c r="H120" s="112"/>
      <c r="I120" s="112"/>
      <c r="J120" s="113"/>
      <c r="K120" s="114"/>
      <c r="L120" s="113"/>
      <c r="M120" s="113"/>
      <c r="N120" s="113"/>
      <c r="O120" s="113"/>
      <c r="P120" s="113"/>
      <c r="Q120" s="122"/>
      <c r="R120" s="123" t="str">
        <f>IFERROR(VLOOKUP(A120,'Customer Details'!$A$7:$C$15,3,FALSE),"")</f>
        <v/>
      </c>
    </row>
    <row r="121" spans="1:18" ht="12" customHeight="1" x14ac:dyDescent="0.25">
      <c r="A121" s="26" t="s">
        <v>4</v>
      </c>
      <c r="B121" s="23">
        <v>1043001</v>
      </c>
      <c r="C121" s="23" t="s">
        <v>135</v>
      </c>
      <c r="D121" s="26">
        <v>1</v>
      </c>
      <c r="F121" s="63">
        <v>830.69056736226639</v>
      </c>
      <c r="G121" s="64">
        <f>F121*1.1</f>
        <v>913.75962409849308</v>
      </c>
      <c r="H121" s="57">
        <f>IFERROR(F121*(1-R121),"")</f>
        <v>830.69056736226639</v>
      </c>
      <c r="I121" s="57">
        <f>IFERROR(H121*1.1,"")</f>
        <v>913.75962409849308</v>
      </c>
      <c r="J121" s="8"/>
      <c r="L121" s="58" t="s">
        <v>59</v>
      </c>
      <c r="M121" s="8"/>
      <c r="P121" s="58" t="s">
        <v>59</v>
      </c>
      <c r="R121" s="20">
        <f>IFERROR(VLOOKUP(A121,'Customer Details'!$A$7:$C$15,3,FALSE),"")</f>
        <v>0</v>
      </c>
    </row>
    <row r="122" spans="1:18" ht="12" customHeight="1" x14ac:dyDescent="0.25">
      <c r="A122" s="26" t="s">
        <v>4</v>
      </c>
      <c r="B122" s="23">
        <v>1049014</v>
      </c>
      <c r="C122" s="23" t="s">
        <v>136</v>
      </c>
      <c r="D122" s="26">
        <v>1</v>
      </c>
      <c r="E122" s="26" t="s">
        <v>92</v>
      </c>
      <c r="F122" s="63">
        <v>934.21876863590217</v>
      </c>
      <c r="G122" s="64">
        <f>F122*1.1</f>
        <v>1027.6406454994924</v>
      </c>
      <c r="H122" s="57">
        <f>IFERROR(F122*(1-R122),"")</f>
        <v>934.21876863590217</v>
      </c>
      <c r="I122" s="57">
        <f>IFERROR(H122*1.1,"")</f>
        <v>1027.6406454994924</v>
      </c>
      <c r="J122" s="8"/>
      <c r="L122" s="58" t="s">
        <v>59</v>
      </c>
      <c r="M122" s="8"/>
      <c r="P122" s="58" t="s">
        <v>59</v>
      </c>
      <c r="R122" s="20">
        <f>IFERROR(VLOOKUP(A122,'Customer Details'!$A$7:$C$15,3,FALSE),"")</f>
        <v>0</v>
      </c>
    </row>
    <row r="123" spans="1:18" s="75" customFormat="1" ht="24" customHeight="1" x14ac:dyDescent="0.25">
      <c r="A123" s="76"/>
      <c r="B123" s="98" t="s">
        <v>137</v>
      </c>
      <c r="D123" s="77"/>
      <c r="E123" s="77"/>
      <c r="F123" s="124"/>
      <c r="G123" s="112"/>
      <c r="H123" s="112"/>
      <c r="I123" s="112"/>
      <c r="J123" s="113"/>
      <c r="K123" s="114"/>
      <c r="L123" s="113"/>
      <c r="M123" s="113"/>
      <c r="N123" s="113"/>
      <c r="O123" s="113"/>
      <c r="P123" s="113"/>
      <c r="Q123" s="122"/>
      <c r="R123" s="123" t="str">
        <f>IFERROR(VLOOKUP(A123,'Customer Details'!$A$7:$C$15,3,FALSE),"")</f>
        <v/>
      </c>
    </row>
    <row r="124" spans="1:18" ht="12" customHeight="1" x14ac:dyDescent="0.25">
      <c r="A124" s="26" t="s">
        <v>4</v>
      </c>
      <c r="B124" s="23">
        <v>1041023</v>
      </c>
      <c r="C124" s="23" t="s">
        <v>138</v>
      </c>
      <c r="D124" s="26">
        <v>1</v>
      </c>
      <c r="F124" s="63">
        <v>1091.9760277195373</v>
      </c>
      <c r="G124" s="64">
        <f>F124*1.1</f>
        <v>1201.1736304914912</v>
      </c>
      <c r="H124" s="57">
        <f>IFERROR(F124*(1-R124),"")</f>
        <v>1091.9760277195373</v>
      </c>
      <c r="I124" s="57">
        <f>IFERROR(H124*1.1,"")</f>
        <v>1201.1736304914912</v>
      </c>
      <c r="J124" s="8"/>
      <c r="L124" s="58" t="s">
        <v>59</v>
      </c>
      <c r="M124" s="8"/>
      <c r="P124" s="58" t="s">
        <v>59</v>
      </c>
      <c r="R124" s="20">
        <f>IFERROR(VLOOKUP(A124,'Customer Details'!$A$7:$C$15,3,FALSE),"")</f>
        <v>0</v>
      </c>
    </row>
    <row r="125" spans="1:18" ht="12" customHeight="1" x14ac:dyDescent="0.25">
      <c r="A125" s="26" t="s">
        <v>4</v>
      </c>
      <c r="B125" s="23">
        <v>1049037</v>
      </c>
      <c r="C125" s="23" t="s">
        <v>139</v>
      </c>
      <c r="D125" s="26">
        <v>1</v>
      </c>
      <c r="F125" s="63">
        <v>1180.7144859540822</v>
      </c>
      <c r="G125" s="64">
        <f>F125*1.1</f>
        <v>1298.7859345494905</v>
      </c>
      <c r="H125" s="57">
        <f>IFERROR(F125*(1-R125),"")</f>
        <v>1180.7144859540822</v>
      </c>
      <c r="I125" s="57">
        <f>IFERROR(H125*1.1,"")</f>
        <v>1298.7859345494905</v>
      </c>
      <c r="J125" s="8"/>
      <c r="L125" s="58" t="s">
        <v>59</v>
      </c>
      <c r="M125" s="8"/>
      <c r="P125" s="58" t="s">
        <v>59</v>
      </c>
      <c r="R125" s="20">
        <f>IFERROR(VLOOKUP(A125,'Customer Details'!$A$7:$C$15,3,FALSE),"")</f>
        <v>0</v>
      </c>
    </row>
    <row r="126" spans="1:18" ht="12" customHeight="1" x14ac:dyDescent="0.25">
      <c r="A126" s="26" t="s">
        <v>4</v>
      </c>
      <c r="B126" s="23">
        <v>1051017</v>
      </c>
      <c r="C126" s="23" t="s">
        <v>140</v>
      </c>
      <c r="D126" s="26">
        <v>1</v>
      </c>
      <c r="E126" s="26" t="s">
        <v>92</v>
      </c>
      <c r="F126" s="63">
        <v>1295.3349945070361</v>
      </c>
      <c r="G126" s="64">
        <f>F126*1.1</f>
        <v>1424.8684939577397</v>
      </c>
      <c r="H126" s="57">
        <f>IFERROR(F126*(1-R126),"")</f>
        <v>1295.3349945070361</v>
      </c>
      <c r="I126" s="57">
        <f>IFERROR(H126*1.1,"")</f>
        <v>1424.8684939577397</v>
      </c>
      <c r="J126" s="8"/>
      <c r="L126" s="58" t="s">
        <v>59</v>
      </c>
      <c r="M126" s="8"/>
      <c r="P126" s="58" t="s">
        <v>59</v>
      </c>
      <c r="R126" s="20">
        <f>IFERROR(VLOOKUP(A126,'Customer Details'!$A$7:$C$15,3,FALSE),"")</f>
        <v>0</v>
      </c>
    </row>
    <row r="127" spans="1:18" s="75" customFormat="1" ht="24" customHeight="1" x14ac:dyDescent="0.25">
      <c r="A127" s="76"/>
      <c r="B127" s="98" t="s">
        <v>141</v>
      </c>
      <c r="D127" s="77"/>
      <c r="E127" s="77"/>
      <c r="F127" s="124"/>
      <c r="G127" s="112"/>
      <c r="H127" s="112"/>
      <c r="I127" s="112"/>
      <c r="J127" s="113"/>
      <c r="K127" s="114"/>
      <c r="L127" s="113"/>
      <c r="M127" s="113"/>
      <c r="N127" s="113"/>
      <c r="O127" s="113"/>
      <c r="P127" s="113"/>
      <c r="Q127" s="122"/>
      <c r="R127" s="123" t="str">
        <f>IFERROR(VLOOKUP(A127,'Customer Details'!$A$7:$C$15,3,FALSE),"")</f>
        <v/>
      </c>
    </row>
    <row r="128" spans="1:18" ht="12" customHeight="1" x14ac:dyDescent="0.25">
      <c r="A128" s="26" t="s">
        <v>4</v>
      </c>
      <c r="B128" s="23">
        <v>1117161</v>
      </c>
      <c r="C128" s="23" t="s">
        <v>142</v>
      </c>
      <c r="D128" s="26">
        <v>1</v>
      </c>
      <c r="E128" s="26" t="s">
        <v>92</v>
      </c>
      <c r="F128" s="63">
        <v>1047.6067986022649</v>
      </c>
      <c r="G128" s="57">
        <f>F128*1.1</f>
        <v>1152.3674784624916</v>
      </c>
      <c r="H128" s="57">
        <f>IFERROR(F128*(1-R128),"")</f>
        <v>1047.6067986022649</v>
      </c>
      <c r="I128" s="57">
        <f>IFERROR(H128*1.1,"")</f>
        <v>1152.3674784624916</v>
      </c>
      <c r="L128" s="8" t="s">
        <v>59</v>
      </c>
      <c r="R128" s="20">
        <f>IFERROR(VLOOKUP(A128,'Customer Details'!$A$7:$C$15,3,FALSE),"")</f>
        <v>0</v>
      </c>
    </row>
    <row r="129" spans="1:18" s="75" customFormat="1" ht="24" customHeight="1" x14ac:dyDescent="0.25">
      <c r="A129" s="76"/>
      <c r="B129" s="98" t="s">
        <v>143</v>
      </c>
      <c r="D129" s="77"/>
      <c r="E129" s="77"/>
      <c r="F129" s="124"/>
      <c r="G129" s="112"/>
      <c r="H129" s="112"/>
      <c r="I129" s="112"/>
      <c r="J129" s="113"/>
      <c r="K129" s="114"/>
      <c r="L129" s="113"/>
      <c r="M129" s="113"/>
      <c r="N129" s="113"/>
      <c r="O129" s="113"/>
      <c r="P129" s="113"/>
      <c r="Q129" s="122"/>
      <c r="R129" s="123" t="str">
        <f>IFERROR(VLOOKUP(A129,'Customer Details'!$A$7:$C$15,3,FALSE),"")</f>
        <v/>
      </c>
    </row>
    <row r="130" spans="1:18" ht="12" customHeight="1" x14ac:dyDescent="0.25">
      <c r="A130" s="26" t="s">
        <v>4</v>
      </c>
      <c r="B130" s="23">
        <v>1110102</v>
      </c>
      <c r="C130" s="23" t="s">
        <v>144</v>
      </c>
      <c r="D130" s="65">
        <v>1</v>
      </c>
      <c r="E130" s="65" t="s">
        <v>92</v>
      </c>
      <c r="F130" s="63">
        <v>728.39484467522198</v>
      </c>
      <c r="G130" s="57">
        <f t="shared" ref="G130:G136" si="21">F130*1.1</f>
        <v>801.23432914274429</v>
      </c>
      <c r="H130" s="57">
        <f t="shared" ref="H130:H136" si="22">IFERROR(F130*(1-R130),"")</f>
        <v>728.39484467522198</v>
      </c>
      <c r="I130" s="57">
        <f t="shared" ref="I130:I136" si="23">IFERROR(H130*1.1,"")</f>
        <v>801.23432914274429</v>
      </c>
      <c r="J130" s="66"/>
      <c r="K130" s="66"/>
      <c r="L130" s="66"/>
      <c r="M130" s="8" t="s">
        <v>59</v>
      </c>
      <c r="N130" s="66"/>
      <c r="O130" s="66"/>
      <c r="P130" s="66"/>
      <c r="Q130" s="67"/>
      <c r="R130" s="20">
        <f>IFERROR(VLOOKUP(A130,'Customer Details'!$A$7:$C$15,3,FALSE),"")</f>
        <v>0</v>
      </c>
    </row>
    <row r="131" spans="1:18" ht="12" customHeight="1" x14ac:dyDescent="0.25">
      <c r="A131" s="26" t="s">
        <v>4</v>
      </c>
      <c r="B131" s="23">
        <v>1111095</v>
      </c>
      <c r="C131" s="23" t="s">
        <v>145</v>
      </c>
      <c r="D131" s="65">
        <v>1</v>
      </c>
      <c r="E131" s="65" t="s">
        <v>92</v>
      </c>
      <c r="F131" s="63">
        <v>794.9486883511305</v>
      </c>
      <c r="G131" s="57">
        <f t="shared" si="21"/>
        <v>874.44355718624365</v>
      </c>
      <c r="H131" s="57">
        <f t="shared" si="22"/>
        <v>794.9486883511305</v>
      </c>
      <c r="I131" s="57">
        <f t="shared" si="23"/>
        <v>874.44355718624365</v>
      </c>
      <c r="J131" s="66"/>
      <c r="K131" s="66"/>
      <c r="L131" s="66"/>
      <c r="M131" s="8" t="s">
        <v>59</v>
      </c>
      <c r="N131" s="66"/>
      <c r="O131" s="66"/>
      <c r="P131" s="66"/>
      <c r="Q131" s="67"/>
      <c r="R131" s="20">
        <f>IFERROR(VLOOKUP(A131,'Customer Details'!$A$7:$C$15,3,FALSE),"")</f>
        <v>0</v>
      </c>
    </row>
    <row r="132" spans="1:18" ht="12" customHeight="1" x14ac:dyDescent="0.25">
      <c r="A132" s="26" t="s">
        <v>4</v>
      </c>
      <c r="B132" s="23">
        <v>1112164</v>
      </c>
      <c r="C132" s="23" t="s">
        <v>146</v>
      </c>
      <c r="D132" s="65">
        <v>1</v>
      </c>
      <c r="E132" s="65"/>
      <c r="F132" s="63">
        <v>846.7127889879481</v>
      </c>
      <c r="G132" s="57">
        <f t="shared" si="21"/>
        <v>931.38406788674297</v>
      </c>
      <c r="H132" s="57">
        <f t="shared" si="22"/>
        <v>846.7127889879481</v>
      </c>
      <c r="I132" s="57">
        <f t="shared" si="23"/>
        <v>931.38406788674297</v>
      </c>
      <c r="J132" s="66"/>
      <c r="K132" s="66"/>
      <c r="L132" s="66"/>
      <c r="M132" s="8" t="s">
        <v>59</v>
      </c>
      <c r="N132" s="66"/>
      <c r="O132" s="66"/>
      <c r="P132" s="66"/>
      <c r="Q132" s="67"/>
      <c r="R132" s="20">
        <f>IFERROR(VLOOKUP(A132,'Customer Details'!$A$7:$C$15,3,FALSE),"")</f>
        <v>0</v>
      </c>
    </row>
    <row r="133" spans="1:18" ht="12" customHeight="1" x14ac:dyDescent="0.25">
      <c r="A133" s="26" t="s">
        <v>4</v>
      </c>
      <c r="B133" s="23">
        <v>1114130</v>
      </c>
      <c r="C133" s="23" t="s">
        <v>147</v>
      </c>
      <c r="D133" s="65">
        <v>1</v>
      </c>
      <c r="E133" s="65"/>
      <c r="F133" s="63">
        <v>998.30765513862889</v>
      </c>
      <c r="G133" s="57">
        <f t="shared" si="21"/>
        <v>1098.138420652492</v>
      </c>
      <c r="H133" s="57">
        <f t="shared" si="22"/>
        <v>998.30765513862889</v>
      </c>
      <c r="I133" s="57">
        <f t="shared" si="23"/>
        <v>1098.138420652492</v>
      </c>
      <c r="J133" s="66"/>
      <c r="K133" s="66"/>
      <c r="L133" s="66" t="s">
        <v>59</v>
      </c>
      <c r="M133" s="8"/>
      <c r="N133" s="66"/>
      <c r="O133" s="66"/>
      <c r="P133" s="66"/>
      <c r="Q133" s="67"/>
      <c r="R133" s="20">
        <f>IFERROR(VLOOKUP(A133,'Customer Details'!$A$7:$C$15,3,FALSE),"")</f>
        <v>0</v>
      </c>
    </row>
    <row r="134" spans="1:18" ht="12" customHeight="1" x14ac:dyDescent="0.25">
      <c r="A134" s="26" t="s">
        <v>4</v>
      </c>
      <c r="B134" s="23">
        <v>1116125</v>
      </c>
      <c r="C134" s="23" t="s">
        <v>148</v>
      </c>
      <c r="D134" s="65">
        <v>1</v>
      </c>
      <c r="E134" s="65"/>
      <c r="F134" s="63">
        <v>1085.8136347865827</v>
      </c>
      <c r="G134" s="57">
        <f t="shared" si="21"/>
        <v>1194.3949982652412</v>
      </c>
      <c r="H134" s="57">
        <f t="shared" si="22"/>
        <v>1085.8136347865827</v>
      </c>
      <c r="I134" s="57">
        <f t="shared" si="23"/>
        <v>1194.3949982652412</v>
      </c>
      <c r="J134" s="66"/>
      <c r="K134" s="66"/>
      <c r="L134" s="66" t="s">
        <v>59</v>
      </c>
      <c r="M134" s="8"/>
      <c r="N134" s="66"/>
      <c r="O134" s="66"/>
      <c r="P134" s="66"/>
      <c r="Q134" s="67"/>
      <c r="R134" s="20">
        <f>IFERROR(VLOOKUP(A134,'Customer Details'!$A$7:$C$15,3,FALSE),"")</f>
        <v>0</v>
      </c>
    </row>
    <row r="135" spans="1:18" ht="12" customHeight="1" x14ac:dyDescent="0.25">
      <c r="A135" s="26" t="s">
        <v>4</v>
      </c>
      <c r="B135" s="23">
        <v>1117119</v>
      </c>
      <c r="C135" s="23" t="s">
        <v>149</v>
      </c>
      <c r="D135" s="65">
        <v>1</v>
      </c>
      <c r="E135" s="65"/>
      <c r="F135" s="63">
        <v>1140.0426925965821</v>
      </c>
      <c r="G135" s="57">
        <f t="shared" si="21"/>
        <v>1254.0469618562404</v>
      </c>
      <c r="H135" s="57">
        <f t="shared" si="22"/>
        <v>1140.0426925965821</v>
      </c>
      <c r="I135" s="57">
        <f t="shared" si="23"/>
        <v>1254.0469618562404</v>
      </c>
      <c r="J135" s="66"/>
      <c r="K135" s="66"/>
      <c r="L135" s="66" t="s">
        <v>59</v>
      </c>
      <c r="M135" s="8"/>
      <c r="N135" s="66"/>
      <c r="O135" s="66"/>
      <c r="P135" s="66"/>
      <c r="Q135" s="67"/>
      <c r="R135" s="20">
        <f>IFERROR(VLOOKUP(A135,'Customer Details'!$A$7:$C$15,3,FALSE),"")</f>
        <v>0</v>
      </c>
    </row>
    <row r="136" spans="1:18" ht="12" customHeight="1" x14ac:dyDescent="0.25">
      <c r="A136" s="26" t="s">
        <v>4</v>
      </c>
      <c r="B136" s="23">
        <v>1118090</v>
      </c>
      <c r="C136" s="23" t="s">
        <v>150</v>
      </c>
      <c r="D136" s="65">
        <v>1</v>
      </c>
      <c r="E136" s="65"/>
      <c r="F136" s="63">
        <v>1173.3196144345368</v>
      </c>
      <c r="G136" s="57">
        <f t="shared" si="21"/>
        <v>1290.6515758779906</v>
      </c>
      <c r="H136" s="57">
        <f t="shared" si="22"/>
        <v>1173.3196144345368</v>
      </c>
      <c r="I136" s="57">
        <f t="shared" si="23"/>
        <v>1290.6515758779906</v>
      </c>
      <c r="J136" s="66"/>
      <c r="K136" s="66"/>
      <c r="L136" s="66" t="s">
        <v>59</v>
      </c>
      <c r="M136" s="8"/>
      <c r="N136" s="66"/>
      <c r="O136" s="66"/>
      <c r="P136" s="66"/>
      <c r="Q136" s="67"/>
      <c r="R136" s="20">
        <f>IFERROR(VLOOKUP(A136,'Customer Details'!$A$7:$C$15,3,FALSE),"")</f>
        <v>0</v>
      </c>
    </row>
    <row r="137" spans="1:18" s="75" customFormat="1" ht="24" customHeight="1" x14ac:dyDescent="0.25">
      <c r="A137" s="76"/>
      <c r="B137" s="98" t="s">
        <v>151</v>
      </c>
      <c r="D137" s="77"/>
      <c r="E137" s="77"/>
      <c r="F137" s="124"/>
      <c r="G137" s="112"/>
      <c r="H137" s="112"/>
      <c r="I137" s="112"/>
      <c r="J137" s="113"/>
      <c r="K137" s="114"/>
      <c r="L137" s="113"/>
      <c r="M137" s="113"/>
      <c r="N137" s="113"/>
      <c r="O137" s="113"/>
      <c r="P137" s="113"/>
      <c r="Q137" s="122"/>
      <c r="R137" s="123" t="str">
        <f>IFERROR(VLOOKUP(A137,'Customer Details'!$A$7:$C$15,3,FALSE),"")</f>
        <v/>
      </c>
    </row>
    <row r="138" spans="1:18" ht="12" customHeight="1" x14ac:dyDescent="0.25">
      <c r="A138" s="26" t="s">
        <v>4</v>
      </c>
      <c r="B138" s="23">
        <v>1037384</v>
      </c>
      <c r="C138" s="23" t="s">
        <v>152</v>
      </c>
      <c r="D138" s="26">
        <v>1</v>
      </c>
      <c r="F138" s="63">
        <v>697.58288001044934</v>
      </c>
      <c r="G138" s="64">
        <f>F138*1.1</f>
        <v>767.34116801149435</v>
      </c>
      <c r="H138" s="57">
        <f>IFERROR(F138*(1-R138),"")</f>
        <v>697.58288001044934</v>
      </c>
      <c r="I138" s="57">
        <f>IFERROR(H138*1.1,"")</f>
        <v>767.34116801149435</v>
      </c>
      <c r="J138" s="8"/>
      <c r="M138" s="8"/>
      <c r="P138" s="58" t="s">
        <v>59</v>
      </c>
      <c r="R138" s="20">
        <f>IFERROR(VLOOKUP(A138,'Customer Details'!$A$7:$C$15,3,FALSE),"")</f>
        <v>0</v>
      </c>
    </row>
    <row r="139" spans="1:18" ht="12" customHeight="1" x14ac:dyDescent="0.25">
      <c r="A139" s="26" t="s">
        <v>4</v>
      </c>
      <c r="B139" s="23">
        <v>1039363</v>
      </c>
      <c r="C139" s="23" t="s">
        <v>153</v>
      </c>
      <c r="D139" s="26">
        <v>1</v>
      </c>
      <c r="F139" s="63">
        <v>720.99997315567646</v>
      </c>
      <c r="G139" s="64">
        <f>F139*1.1</f>
        <v>793.09997047124421</v>
      </c>
      <c r="H139" s="57">
        <f>IFERROR(F139*(1-R139),"")</f>
        <v>720.99997315567646</v>
      </c>
      <c r="I139" s="57">
        <f>IFERROR(H139*1.1,"")</f>
        <v>793.09997047124421</v>
      </c>
      <c r="J139" s="8"/>
      <c r="M139" s="8"/>
      <c r="P139" s="58" t="s">
        <v>59</v>
      </c>
      <c r="R139" s="20">
        <f>IFERROR(VLOOKUP(A139,'Customer Details'!$A$7:$C$15,3,FALSE),"")</f>
        <v>0</v>
      </c>
    </row>
    <row r="140" spans="1:18" ht="12" customHeight="1" x14ac:dyDescent="0.25">
      <c r="A140" s="26" t="s">
        <v>4</v>
      </c>
      <c r="B140" s="23">
        <v>1041374</v>
      </c>
      <c r="C140" s="23" t="s">
        <v>154</v>
      </c>
      <c r="D140" s="26">
        <v>1</v>
      </c>
      <c r="F140" s="63">
        <v>770.29911661931237</v>
      </c>
      <c r="G140" s="64">
        <f>F140*1.1</f>
        <v>847.32902828124372</v>
      </c>
      <c r="H140" s="57">
        <f>IFERROR(F140*(1-R140),"")</f>
        <v>770.29911661931237</v>
      </c>
      <c r="I140" s="57">
        <f>IFERROR(H140*1.1,"")</f>
        <v>847.32902828124372</v>
      </c>
      <c r="J140" s="8"/>
      <c r="M140" s="8"/>
      <c r="P140" s="58" t="s">
        <v>59</v>
      </c>
      <c r="R140" s="20">
        <f>IFERROR(VLOOKUP(A140,'Customer Details'!$A$7:$C$15,3,FALSE),"")</f>
        <v>0</v>
      </c>
    </row>
    <row r="141" spans="1:18" ht="12" customHeight="1" x14ac:dyDescent="0.25">
      <c r="A141" s="26" t="s">
        <v>4</v>
      </c>
      <c r="B141" s="23">
        <v>1045314</v>
      </c>
      <c r="C141" s="23" t="s">
        <v>155</v>
      </c>
      <c r="D141" s="26">
        <v>1</v>
      </c>
      <c r="F141" s="63">
        <v>844.24783181476653</v>
      </c>
      <c r="G141" s="64">
        <f>F141*1.1</f>
        <v>928.67261499624328</v>
      </c>
      <c r="H141" s="57">
        <f>IFERROR(F141*(1-R141),"")</f>
        <v>844.24783181476653</v>
      </c>
      <c r="I141" s="57">
        <f>IFERROR(H141*1.1,"")</f>
        <v>928.67261499624328</v>
      </c>
      <c r="J141" s="8"/>
      <c r="M141" s="8"/>
      <c r="P141" s="58" t="s">
        <v>59</v>
      </c>
      <c r="R141" s="20">
        <f>IFERROR(VLOOKUP(A141,'Customer Details'!$A$7:$C$15,3,FALSE),"")</f>
        <v>0</v>
      </c>
    </row>
    <row r="142" spans="1:18" ht="12" customHeight="1" x14ac:dyDescent="0.25">
      <c r="A142" s="26" t="s">
        <v>4</v>
      </c>
      <c r="B142" s="23">
        <v>1049430</v>
      </c>
      <c r="C142" s="23" t="s">
        <v>156</v>
      </c>
      <c r="D142" s="26">
        <v>1</v>
      </c>
      <c r="F142" s="63">
        <v>900.94184679794785</v>
      </c>
      <c r="G142" s="64">
        <f>F142*1.1</f>
        <v>991.03603147774277</v>
      </c>
      <c r="H142" s="57">
        <f>IFERROR(F142*(1-R142),"")</f>
        <v>900.94184679794785</v>
      </c>
      <c r="I142" s="57">
        <f>IFERROR(H142*1.1,"")</f>
        <v>991.03603147774277</v>
      </c>
      <c r="J142" s="8"/>
      <c r="M142" s="8"/>
      <c r="P142" s="58" t="s">
        <v>59</v>
      </c>
      <c r="R142" s="20">
        <f>IFERROR(VLOOKUP(A142,'Customer Details'!$A$7:$C$15,3,FALSE),"")</f>
        <v>0</v>
      </c>
    </row>
    <row r="143" spans="1:18" s="75" customFormat="1" ht="24" customHeight="1" x14ac:dyDescent="0.25">
      <c r="A143" s="76"/>
      <c r="B143" s="98" t="s">
        <v>157</v>
      </c>
      <c r="D143" s="77"/>
      <c r="E143" s="77"/>
      <c r="F143" s="124"/>
      <c r="G143" s="112"/>
      <c r="H143" s="112"/>
      <c r="I143" s="112"/>
      <c r="J143" s="113"/>
      <c r="K143" s="114"/>
      <c r="L143" s="113"/>
      <c r="M143" s="113"/>
      <c r="N143" s="113"/>
      <c r="O143" s="113"/>
      <c r="P143" s="113" t="s">
        <v>59</v>
      </c>
      <c r="Q143" s="122"/>
      <c r="R143" s="123" t="str">
        <f>IFERROR(VLOOKUP(A143,'Customer Details'!$A$7:$C$15,3,FALSE),"")</f>
        <v/>
      </c>
    </row>
    <row r="144" spans="1:18" ht="12" customHeight="1" x14ac:dyDescent="0.25">
      <c r="A144" s="26" t="s">
        <v>4</v>
      </c>
      <c r="B144" s="23">
        <v>1162023</v>
      </c>
      <c r="C144" s="23" t="s">
        <v>158</v>
      </c>
      <c r="D144" s="26">
        <v>1</v>
      </c>
      <c r="E144" s="26" t="s">
        <v>92</v>
      </c>
      <c r="F144" s="63">
        <v>740.71963054113075</v>
      </c>
      <c r="G144" s="64">
        <f>F144*1.1</f>
        <v>814.79159359524385</v>
      </c>
      <c r="H144" s="57">
        <f>IFERROR(F144*(1-R144),"")</f>
        <v>740.71963054113075</v>
      </c>
      <c r="I144" s="57">
        <f>IFERROR(H144*1.1,"")</f>
        <v>814.79159359524385</v>
      </c>
      <c r="J144" s="8"/>
      <c r="L144" s="58" t="s">
        <v>59</v>
      </c>
      <c r="M144" s="8"/>
      <c r="P144" s="58" t="s">
        <v>59</v>
      </c>
      <c r="R144" s="20">
        <f>IFERROR(VLOOKUP(A144,'Customer Details'!$A$7:$C$15,3,FALSE),"")</f>
        <v>0</v>
      </c>
    </row>
    <row r="145" spans="1:18" ht="12" customHeight="1" x14ac:dyDescent="0.25">
      <c r="A145" s="26" t="s">
        <v>4</v>
      </c>
      <c r="B145" s="23">
        <v>1166025</v>
      </c>
      <c r="C145" s="23" t="s">
        <v>159</v>
      </c>
      <c r="D145" s="26">
        <v>1</v>
      </c>
      <c r="F145" s="63">
        <v>979.82047633976526</v>
      </c>
      <c r="G145" s="64">
        <f>F145*1.1</f>
        <v>1077.8025239737419</v>
      </c>
      <c r="H145" s="57">
        <f>IFERROR(F145*(1-R145),"")</f>
        <v>979.82047633976526</v>
      </c>
      <c r="I145" s="57">
        <f>IFERROR(H145*1.1,"")</f>
        <v>1077.8025239737419</v>
      </c>
      <c r="J145" s="8"/>
      <c r="L145" s="58" t="s">
        <v>59</v>
      </c>
      <c r="M145" s="8"/>
      <c r="P145" s="58" t="s">
        <v>59</v>
      </c>
      <c r="R145" s="20">
        <f>IFERROR(VLOOKUP(A145,'Customer Details'!$A$7:$C$15,3,FALSE),"")</f>
        <v>0</v>
      </c>
    </row>
    <row r="146" spans="1:18" ht="12" customHeight="1" x14ac:dyDescent="0.25">
      <c r="A146" s="26" t="s">
        <v>4</v>
      </c>
      <c r="B146" s="23">
        <v>1167017</v>
      </c>
      <c r="C146" s="23" t="s">
        <v>160</v>
      </c>
      <c r="D146" s="26">
        <v>1</v>
      </c>
      <c r="F146" s="63">
        <v>1172.0871358479458</v>
      </c>
      <c r="G146" s="64">
        <f>F146*1.1</f>
        <v>1289.2958494327404</v>
      </c>
      <c r="H146" s="57">
        <f>IFERROR(F146*(1-R146),"")</f>
        <v>1172.0871358479458</v>
      </c>
      <c r="I146" s="57">
        <f>IFERROR(H146*1.1,"")</f>
        <v>1289.2958494327404</v>
      </c>
      <c r="J146" s="8"/>
      <c r="L146" s="58" t="s">
        <v>59</v>
      </c>
      <c r="M146" s="8"/>
      <c r="P146" s="58" t="s">
        <v>59</v>
      </c>
      <c r="R146" s="20">
        <f>IFERROR(VLOOKUP(A146,'Customer Details'!$A$7:$C$15,3,FALSE),"")</f>
        <v>0</v>
      </c>
    </row>
    <row r="147" spans="1:18" s="75" customFormat="1" ht="24" customHeight="1" x14ac:dyDescent="0.25">
      <c r="A147" s="76"/>
      <c r="B147" s="98" t="s">
        <v>161</v>
      </c>
      <c r="D147" s="77"/>
      <c r="E147" s="77"/>
      <c r="F147" s="124"/>
      <c r="G147" s="112"/>
      <c r="H147" s="112"/>
      <c r="I147" s="112"/>
      <c r="J147" s="113"/>
      <c r="K147" s="114"/>
      <c r="L147" s="113"/>
      <c r="M147" s="113"/>
      <c r="N147" s="113"/>
      <c r="O147" s="113"/>
      <c r="P147" s="113" t="s">
        <v>59</v>
      </c>
      <c r="Q147" s="122"/>
      <c r="R147" s="123" t="str">
        <f>IFERROR(VLOOKUP(A147,'Customer Details'!$A$7:$C$15,3,FALSE),"")</f>
        <v/>
      </c>
    </row>
    <row r="148" spans="1:18" ht="12" customHeight="1" x14ac:dyDescent="0.25">
      <c r="A148" s="26" t="s">
        <v>4</v>
      </c>
      <c r="B148" s="23">
        <v>1161117</v>
      </c>
      <c r="C148" s="23" t="s">
        <v>162</v>
      </c>
      <c r="D148" s="26">
        <v>1</v>
      </c>
      <c r="F148" s="63">
        <v>977.35551916658358</v>
      </c>
      <c r="G148" s="64">
        <f>F148*1.1</f>
        <v>1075.091071083242</v>
      </c>
      <c r="H148" s="57">
        <f>IFERROR(F148*(1-R148),"")</f>
        <v>977.35551916658358</v>
      </c>
      <c r="I148" s="57">
        <f>IFERROR(H148*1.1,"")</f>
        <v>1075.091071083242</v>
      </c>
      <c r="L148" s="8" t="s">
        <v>59</v>
      </c>
      <c r="P148" s="8" t="s">
        <v>59</v>
      </c>
      <c r="R148" s="20">
        <f>IFERROR(VLOOKUP(A148,'Customer Details'!$A$7:$C$15,3,FALSE),"")</f>
        <v>0</v>
      </c>
    </row>
    <row r="149" spans="1:18" ht="12" customHeight="1" x14ac:dyDescent="0.25">
      <c r="A149" s="26" t="s">
        <v>4</v>
      </c>
      <c r="B149" s="23">
        <v>1165102</v>
      </c>
      <c r="C149" s="23" t="s">
        <v>163</v>
      </c>
      <c r="D149" s="26">
        <v>1</v>
      </c>
      <c r="F149" s="63">
        <v>1160.9948285686273</v>
      </c>
      <c r="G149" s="64">
        <f>F149*1.1</f>
        <v>1277.0943114254901</v>
      </c>
      <c r="H149" s="57">
        <f>IFERROR(F149*(1-R149),"")</f>
        <v>1160.9948285686273</v>
      </c>
      <c r="I149" s="57">
        <f>IFERROR(H149*1.1,"")</f>
        <v>1277.0943114254901</v>
      </c>
      <c r="L149" s="8" t="s">
        <v>59</v>
      </c>
      <c r="P149" s="8" t="s">
        <v>59</v>
      </c>
      <c r="R149" s="20">
        <f>IFERROR(VLOOKUP(A149,'Customer Details'!$A$7:$C$15,3,FALSE),"")</f>
        <v>0</v>
      </c>
    </row>
    <row r="150" spans="1:18" ht="12" customHeight="1" x14ac:dyDescent="0.25">
      <c r="A150" s="26" t="s">
        <v>4</v>
      </c>
      <c r="B150" s="23">
        <v>1167039</v>
      </c>
      <c r="C150" s="23" t="s">
        <v>164</v>
      </c>
      <c r="D150" s="26">
        <v>1</v>
      </c>
      <c r="F150" s="63">
        <v>1356.9589238365804</v>
      </c>
      <c r="G150" s="64">
        <f>F150*1.1</f>
        <v>1492.6548162202387</v>
      </c>
      <c r="H150" s="57">
        <f>IFERROR(F150*(1-R150),"")</f>
        <v>1356.9589238365804</v>
      </c>
      <c r="I150" s="57">
        <f>IFERROR(H150*1.1,"")</f>
        <v>1492.6548162202387</v>
      </c>
      <c r="L150" s="8" t="s">
        <v>59</v>
      </c>
      <c r="P150" s="8" t="s">
        <v>59</v>
      </c>
      <c r="R150" s="20">
        <f>IFERROR(VLOOKUP(A150,'Customer Details'!$A$7:$C$15,3,FALSE),"")</f>
        <v>0</v>
      </c>
    </row>
    <row r="151" spans="1:18" s="75" customFormat="1" ht="24" customHeight="1" x14ac:dyDescent="0.25">
      <c r="A151" s="76"/>
      <c r="B151" s="98" t="s">
        <v>165</v>
      </c>
      <c r="D151" s="77"/>
      <c r="E151" s="77"/>
      <c r="F151" s="124"/>
      <c r="G151" s="112"/>
      <c r="H151" s="112"/>
      <c r="I151" s="112"/>
      <c r="J151" s="113"/>
      <c r="K151" s="114"/>
      <c r="L151" s="113"/>
      <c r="M151" s="113"/>
      <c r="N151" s="113"/>
      <c r="O151" s="113"/>
      <c r="P151" s="113"/>
      <c r="Q151" s="122"/>
      <c r="R151" s="123" t="str">
        <f>IFERROR(VLOOKUP(A151,'Customer Details'!$A$7:$C$15,3,FALSE),"")</f>
        <v/>
      </c>
    </row>
    <row r="152" spans="1:18" ht="12" customHeight="1" x14ac:dyDescent="0.25">
      <c r="A152" s="26" t="s">
        <v>4</v>
      </c>
      <c r="B152" s="23">
        <v>1181068</v>
      </c>
      <c r="C152" s="23" t="s">
        <v>166</v>
      </c>
      <c r="D152" s="26">
        <v>1</v>
      </c>
      <c r="F152" s="63">
        <v>1085.8136347865827</v>
      </c>
      <c r="G152" s="57">
        <f>F152*1.1</f>
        <v>1194.3949982652412</v>
      </c>
      <c r="H152" s="57">
        <f>IFERROR(F152*(1-R152),"")</f>
        <v>1085.8136347865827</v>
      </c>
      <c r="I152" s="57">
        <f>IFERROR(H152*1.1,"")</f>
        <v>1194.3949982652412</v>
      </c>
      <c r="L152" s="8" t="s">
        <v>59</v>
      </c>
      <c r="R152" s="20">
        <f>IFERROR(VLOOKUP(A152,'Customer Details'!$A$7:$C$15,3,FALSE),"")</f>
        <v>0</v>
      </c>
    </row>
    <row r="153" spans="1:18" ht="12" customHeight="1" x14ac:dyDescent="0.25">
      <c r="A153" s="26" t="s">
        <v>4</v>
      </c>
      <c r="B153" s="23">
        <v>1183057</v>
      </c>
      <c r="C153" s="23" t="s">
        <v>167</v>
      </c>
      <c r="D153" s="26">
        <v>1</v>
      </c>
      <c r="F153" s="63">
        <v>1302.7298660265812</v>
      </c>
      <c r="G153" s="57">
        <f>F153*1.1</f>
        <v>1433.0028526292394</v>
      </c>
      <c r="H153" s="57">
        <f>IFERROR(F153*(1-R153),"")</f>
        <v>1302.7298660265812</v>
      </c>
      <c r="I153" s="57">
        <f>IFERROR(H153*1.1,"")</f>
        <v>1433.0028526292394</v>
      </c>
      <c r="L153" s="8" t="s">
        <v>59</v>
      </c>
      <c r="R153" s="20">
        <f>IFERROR(VLOOKUP(A153,'Customer Details'!$A$7:$C$15,3,FALSE),"")</f>
        <v>0</v>
      </c>
    </row>
    <row r="154" spans="1:18" ht="12" customHeight="1" x14ac:dyDescent="0.25">
      <c r="A154" s="26" t="s">
        <v>4</v>
      </c>
      <c r="B154" s="23">
        <v>1184058</v>
      </c>
      <c r="C154" s="23" t="s">
        <v>168</v>
      </c>
      <c r="D154" s="26">
        <v>1</v>
      </c>
      <c r="E154" s="26" t="s">
        <v>92</v>
      </c>
      <c r="F154" s="63">
        <v>1347.0990951438534</v>
      </c>
      <c r="G154" s="57">
        <f>F154*1.1</f>
        <v>1481.809004658239</v>
      </c>
      <c r="H154" s="57">
        <f>IFERROR(F154*(1-R154),"")</f>
        <v>1347.0990951438534</v>
      </c>
      <c r="I154" s="57">
        <f>IFERROR(H154*1.1,"")</f>
        <v>1481.809004658239</v>
      </c>
      <c r="L154" s="8" t="s">
        <v>59</v>
      </c>
      <c r="P154" s="8"/>
      <c r="R154" s="20">
        <f>IFERROR(VLOOKUP(A154,'Customer Details'!$A$7:$C$15,3,FALSE),"")</f>
        <v>0</v>
      </c>
    </row>
    <row r="155" spans="1:18" ht="12" customHeight="1" x14ac:dyDescent="0.25">
      <c r="A155" s="26" t="s">
        <v>4</v>
      </c>
      <c r="B155" s="23">
        <v>1184063</v>
      </c>
      <c r="C155" s="23" t="s">
        <v>169</v>
      </c>
      <c r="D155" s="26">
        <v>1</v>
      </c>
      <c r="E155" s="26" t="s">
        <v>92</v>
      </c>
      <c r="F155" s="63">
        <v>1377.9110598086263</v>
      </c>
      <c r="G155" s="57">
        <f>F155*1.1</f>
        <v>1515.7021657894891</v>
      </c>
      <c r="H155" s="57">
        <f>IFERROR(F155*(1-R155),"")</f>
        <v>1377.9110598086263</v>
      </c>
      <c r="I155" s="57">
        <f>IFERROR(H155*1.1,"")</f>
        <v>1515.7021657894891</v>
      </c>
      <c r="L155" s="8" t="s">
        <v>59</v>
      </c>
      <c r="P155" s="8"/>
      <c r="R155" s="20">
        <f>IFERROR(VLOOKUP(A155,'Customer Details'!$A$7:$C$15,3,FALSE),"")</f>
        <v>0</v>
      </c>
    </row>
    <row r="156" spans="1:18" s="75" customFormat="1" ht="24" customHeight="1" x14ac:dyDescent="0.25">
      <c r="A156" s="76"/>
      <c r="B156" s="98" t="s">
        <v>170</v>
      </c>
      <c r="D156" s="77"/>
      <c r="E156" s="77"/>
      <c r="F156" s="124"/>
      <c r="G156" s="112"/>
      <c r="H156" s="112"/>
      <c r="I156" s="112"/>
      <c r="J156" s="113"/>
      <c r="K156" s="114"/>
      <c r="L156" s="113"/>
      <c r="M156" s="113"/>
      <c r="N156" s="113"/>
      <c r="O156" s="113"/>
      <c r="P156" s="113"/>
      <c r="Q156" s="122"/>
      <c r="R156" s="123" t="str">
        <f>IFERROR(VLOOKUP(A156,'Customer Details'!$A$7:$C$15,3,FALSE),"")</f>
        <v/>
      </c>
    </row>
    <row r="157" spans="1:18" ht="12" customHeight="1" x14ac:dyDescent="0.25">
      <c r="A157" s="26" t="s">
        <v>4</v>
      </c>
      <c r="B157" s="23">
        <v>1162002</v>
      </c>
      <c r="C157" s="23" t="s">
        <v>171</v>
      </c>
      <c r="D157" s="26">
        <v>1</v>
      </c>
      <c r="E157" s="26" t="s">
        <v>92</v>
      </c>
      <c r="F157" s="63">
        <v>1091.9760277195373</v>
      </c>
      <c r="G157" s="64">
        <f>F157*1.1</f>
        <v>1201.1736304914912</v>
      </c>
      <c r="H157" s="57">
        <f>IFERROR(F157*(1-R157),"")</f>
        <v>1091.9760277195373</v>
      </c>
      <c r="I157" s="57">
        <f>IFERROR(H157*1.1,"")</f>
        <v>1201.1736304914912</v>
      </c>
      <c r="L157" s="8" t="s">
        <v>59</v>
      </c>
      <c r="P157" s="58" t="s">
        <v>59</v>
      </c>
      <c r="R157" s="20">
        <f>IFERROR(VLOOKUP(A157,'Customer Details'!$A$7:$C$15,3,FALSE),"")</f>
        <v>0</v>
      </c>
    </row>
    <row r="158" spans="1:18" ht="12" customHeight="1" x14ac:dyDescent="0.25">
      <c r="A158" s="26" t="s">
        <v>4</v>
      </c>
      <c r="B158" s="23">
        <v>1163004</v>
      </c>
      <c r="C158" s="23" t="s">
        <v>172</v>
      </c>
      <c r="D158" s="26">
        <v>1</v>
      </c>
      <c r="F158" s="63">
        <v>1227.5486722445362</v>
      </c>
      <c r="G158" s="64">
        <f>F158*1.1</f>
        <v>1350.3035394689898</v>
      </c>
      <c r="H158" s="57">
        <f>IFERROR(F158*(1-R158),"")</f>
        <v>1227.5486722445362</v>
      </c>
      <c r="I158" s="57">
        <f>IFERROR(H158*1.1,"")</f>
        <v>1350.3035394689898</v>
      </c>
      <c r="L158" s="8" t="s">
        <v>59</v>
      </c>
      <c r="P158" s="58" t="s">
        <v>59</v>
      </c>
      <c r="R158" s="20">
        <f>IFERROR(VLOOKUP(A158,'Customer Details'!$A$7:$C$15,3,FALSE),"")</f>
        <v>0</v>
      </c>
    </row>
    <row r="159" spans="1:18" ht="12" customHeight="1" x14ac:dyDescent="0.25">
      <c r="A159" s="26" t="s">
        <v>4</v>
      </c>
      <c r="B159" s="23">
        <v>1166002</v>
      </c>
      <c r="C159" s="23" t="s">
        <v>173</v>
      </c>
      <c r="D159" s="26">
        <v>1</v>
      </c>
      <c r="E159" s="26" t="s">
        <v>92</v>
      </c>
      <c r="F159" s="63">
        <v>1407.4905458868077</v>
      </c>
      <c r="G159" s="64">
        <f>F159*1.1</f>
        <v>1548.2396004754885</v>
      </c>
      <c r="H159" s="57">
        <f>IFERROR(F159*(1-R159),"")</f>
        <v>1407.4905458868077</v>
      </c>
      <c r="I159" s="57">
        <f>IFERROR(H159*1.1,"")</f>
        <v>1548.2396004754885</v>
      </c>
      <c r="L159" s="8" t="s">
        <v>59</v>
      </c>
      <c r="P159" s="58" t="s">
        <v>59</v>
      </c>
      <c r="R159" s="20">
        <f>IFERROR(VLOOKUP(A159,'Customer Details'!$A$7:$C$15,3,FALSE),"")</f>
        <v>0</v>
      </c>
    </row>
    <row r="160" spans="1:18" ht="12" customHeight="1" x14ac:dyDescent="0.25">
      <c r="A160" s="26" t="s">
        <v>4</v>
      </c>
      <c r="B160" s="23">
        <v>1167003</v>
      </c>
      <c r="C160" s="23" t="s">
        <v>174</v>
      </c>
      <c r="D160" s="26">
        <v>1</v>
      </c>
      <c r="F160" s="63">
        <v>1462.9520822833983</v>
      </c>
      <c r="G160" s="64">
        <f>F160*1.1</f>
        <v>1609.2472905117384</v>
      </c>
      <c r="H160" s="57">
        <f>IFERROR(F160*(1-R160),"")</f>
        <v>1462.9520822833983</v>
      </c>
      <c r="I160" s="57">
        <f>IFERROR(H160*1.1,"")</f>
        <v>1609.2472905117384</v>
      </c>
      <c r="L160" s="8" t="s">
        <v>59</v>
      </c>
      <c r="P160" s="58" t="s">
        <v>59</v>
      </c>
      <c r="R160" s="20">
        <f>IFERROR(VLOOKUP(A160,'Customer Details'!$A$7:$C$15,3,FALSE),"")</f>
        <v>0</v>
      </c>
    </row>
    <row r="161" spans="1:18" s="75" customFormat="1" ht="24" customHeight="1" x14ac:dyDescent="0.25">
      <c r="A161" s="76"/>
      <c r="B161" s="98" t="s">
        <v>175</v>
      </c>
      <c r="D161" s="77"/>
      <c r="E161" s="77"/>
      <c r="F161" s="124"/>
      <c r="G161" s="112"/>
      <c r="H161" s="112"/>
      <c r="I161" s="112"/>
      <c r="J161" s="113"/>
      <c r="K161" s="114"/>
      <c r="L161" s="113"/>
      <c r="M161" s="113"/>
      <c r="N161" s="113"/>
      <c r="O161" s="113"/>
      <c r="P161" s="113"/>
      <c r="Q161" s="122" t="s">
        <v>59</v>
      </c>
      <c r="R161" s="123" t="str">
        <f>IFERROR(VLOOKUP(A161,'Customer Details'!$A$7:$C$15,3,FALSE),"")</f>
        <v/>
      </c>
    </row>
    <row r="162" spans="1:18" ht="12" customHeight="1" x14ac:dyDescent="0.25">
      <c r="A162" s="26" t="s">
        <v>8</v>
      </c>
      <c r="B162" s="23">
        <v>1230030</v>
      </c>
      <c r="C162" s="23" t="s">
        <v>176</v>
      </c>
      <c r="D162" s="26">
        <v>1</v>
      </c>
      <c r="E162" s="26" t="s">
        <v>92</v>
      </c>
      <c r="F162" s="63">
        <v>807.27347421703951</v>
      </c>
      <c r="G162" s="57">
        <f>F162*1.1</f>
        <v>888.00082163874356</v>
      </c>
      <c r="H162" s="57">
        <f>IFERROR(F162*(1-R162),"")</f>
        <v>807.27347421703951</v>
      </c>
      <c r="I162" s="57">
        <f>IFERROR(H162*1.1,"")</f>
        <v>888.00082163874356</v>
      </c>
      <c r="Q162" s="8" t="s">
        <v>59</v>
      </c>
      <c r="R162" s="20">
        <f>IFERROR(VLOOKUP(A162,'Customer Details'!$A$7:$C$15,3,FALSE),"")</f>
        <v>0</v>
      </c>
    </row>
    <row r="163" spans="1:18" ht="12" customHeight="1" x14ac:dyDescent="0.25">
      <c r="A163" s="26" t="s">
        <v>8</v>
      </c>
      <c r="B163" s="23">
        <v>1230031</v>
      </c>
      <c r="C163" s="23" t="s">
        <v>177</v>
      </c>
      <c r="D163" s="26">
        <v>1</v>
      </c>
      <c r="E163" s="26" t="s">
        <v>92</v>
      </c>
      <c r="F163" s="63">
        <v>952.70594743476556</v>
      </c>
      <c r="G163" s="57">
        <f>F163*1.1</f>
        <v>1047.9765421782422</v>
      </c>
      <c r="H163" s="57">
        <f>IFERROR(F163*(1-R163),"")</f>
        <v>952.70594743476556</v>
      </c>
      <c r="I163" s="57">
        <f>IFERROR(H163*1.1,"")</f>
        <v>1047.9765421782422</v>
      </c>
      <c r="Q163" s="8" t="s">
        <v>59</v>
      </c>
      <c r="R163" s="20">
        <f>IFERROR(VLOOKUP(A163,'Customer Details'!$A$7:$C$15,3,FALSE),"")</f>
        <v>0</v>
      </c>
    </row>
    <row r="164" spans="1:18" s="75" customFormat="1" ht="24" customHeight="1" x14ac:dyDescent="0.25">
      <c r="A164" s="76"/>
      <c r="B164" s="98" t="s">
        <v>178</v>
      </c>
      <c r="D164" s="77"/>
      <c r="E164" s="77"/>
      <c r="F164" s="124"/>
      <c r="G164" s="112"/>
      <c r="H164" s="112"/>
      <c r="I164" s="112"/>
      <c r="J164" s="113"/>
      <c r="K164" s="114"/>
      <c r="L164" s="113"/>
      <c r="M164" s="113"/>
      <c r="N164" s="113"/>
      <c r="O164" s="113"/>
      <c r="P164" s="113"/>
      <c r="Q164" s="122"/>
      <c r="R164" s="123" t="str">
        <f>IFERROR(VLOOKUP(A164,'Customer Details'!$A$7:$C$15,3,FALSE),"")</f>
        <v/>
      </c>
    </row>
    <row r="165" spans="1:18" ht="12" customHeight="1" x14ac:dyDescent="0.25">
      <c r="A165" s="26" t="s">
        <v>4</v>
      </c>
      <c r="B165" s="23">
        <v>1210291</v>
      </c>
      <c r="C165" s="23" t="s">
        <v>179</v>
      </c>
      <c r="D165" s="26">
        <v>1</v>
      </c>
      <c r="E165" s="26" t="s">
        <v>92</v>
      </c>
      <c r="F165" s="63">
        <v>339.05024999999995</v>
      </c>
      <c r="G165" s="57">
        <f>F165*1.1</f>
        <v>372.95527499999997</v>
      </c>
      <c r="H165" s="57">
        <f>IFERROR(F165*(1-R165),"")</f>
        <v>339.05024999999995</v>
      </c>
      <c r="I165" s="57">
        <f>IFERROR(H165*1.1,"")</f>
        <v>372.95527499999997</v>
      </c>
      <c r="N165" s="58" t="s">
        <v>59</v>
      </c>
      <c r="Q165" s="8"/>
      <c r="R165" s="20">
        <f>IFERROR(VLOOKUP(A165,'Customer Details'!$A$7:$C$15,3,FALSE),"")</f>
        <v>0</v>
      </c>
    </row>
    <row r="166" spans="1:18" ht="12" customHeight="1" x14ac:dyDescent="0.25">
      <c r="A166" s="26" t="s">
        <v>4</v>
      </c>
      <c r="B166" s="23">
        <v>1210292</v>
      </c>
      <c r="C166" s="23" t="s">
        <v>180</v>
      </c>
      <c r="D166" s="26">
        <v>1</v>
      </c>
      <c r="E166" s="26" t="s">
        <v>92</v>
      </c>
      <c r="F166" s="63">
        <v>371.34075000000001</v>
      </c>
      <c r="G166" s="57">
        <f>F166*1.1</f>
        <v>408.47482500000007</v>
      </c>
      <c r="H166" s="57">
        <f>IFERROR(F166*(1-R166),"")</f>
        <v>371.34075000000001</v>
      </c>
      <c r="I166" s="57">
        <f>IFERROR(H166*1.1,"")</f>
        <v>408.47482500000007</v>
      </c>
      <c r="N166" s="58" t="s">
        <v>59</v>
      </c>
      <c r="Q166" s="8"/>
      <c r="R166" s="20">
        <f>IFERROR(VLOOKUP(A166,'Customer Details'!$A$7:$C$15,3,FALSE),"")</f>
        <v>0</v>
      </c>
    </row>
    <row r="167" spans="1:18" ht="12" customHeight="1" x14ac:dyDescent="0.25">
      <c r="A167" s="26" t="s">
        <v>4</v>
      </c>
      <c r="B167" s="23">
        <v>1210293</v>
      </c>
      <c r="C167" s="23" t="s">
        <v>181</v>
      </c>
      <c r="D167" s="26">
        <v>1</v>
      </c>
      <c r="E167" s="26" t="s">
        <v>182</v>
      </c>
      <c r="F167" s="63">
        <v>421.92919999999998</v>
      </c>
      <c r="G167" s="57">
        <f>F167*1.1</f>
        <v>464.12212</v>
      </c>
      <c r="H167" s="57">
        <f>IFERROR(F167*(1-R167),"")</f>
        <v>421.92919999999998</v>
      </c>
      <c r="I167" s="57">
        <f>IFERROR(H167*1.1,"")</f>
        <v>464.12212</v>
      </c>
      <c r="N167" s="58" t="s">
        <v>59</v>
      </c>
      <c r="Q167" s="8"/>
      <c r="R167" s="20">
        <f>IFERROR(VLOOKUP(A167,'Customer Details'!$A$7:$C$15,3,FALSE),"")</f>
        <v>0</v>
      </c>
    </row>
    <row r="168" spans="1:18" ht="12" customHeight="1" x14ac:dyDescent="0.25"/>
    <row r="169" spans="1:18" x14ac:dyDescent="0.35">
      <c r="A169" s="167" t="s">
        <v>183</v>
      </c>
      <c r="B169" s="2"/>
      <c r="C169" s="3"/>
      <c r="D169" s="2"/>
      <c r="E169" s="2"/>
      <c r="F169" s="11"/>
      <c r="G169" s="10"/>
      <c r="H169" s="10"/>
      <c r="I169" s="10"/>
      <c r="J169" s="9"/>
      <c r="K169" s="9"/>
    </row>
    <row r="170" spans="1:18" ht="12.75" customHeight="1" x14ac:dyDescent="0.25">
      <c r="A170" s="186" t="s">
        <v>711</v>
      </c>
      <c r="B170" s="26"/>
      <c r="F170" s="63"/>
    </row>
    <row r="171" spans="1:18" ht="12.75" customHeight="1" x14ac:dyDescent="0.25">
      <c r="A171" s="186" t="s">
        <v>712</v>
      </c>
      <c r="B171" s="26"/>
      <c r="F171" s="63"/>
    </row>
    <row r="172" spans="1:18" ht="12.75" customHeight="1" x14ac:dyDescent="0.25">
      <c r="A172" s="186" t="s">
        <v>713</v>
      </c>
      <c r="B172" s="26"/>
      <c r="F172" s="63"/>
    </row>
    <row r="173" spans="1:18" ht="11.25" customHeight="1" x14ac:dyDescent="0.25">
      <c r="A173" s="188"/>
      <c r="B173" s="26"/>
      <c r="F173" s="63"/>
    </row>
    <row r="174" spans="1:18" ht="13.5" customHeight="1" x14ac:dyDescent="0.25">
      <c r="A174" s="197" t="s">
        <v>184</v>
      </c>
      <c r="B174" s="197"/>
      <c r="C174" s="197"/>
      <c r="F174" s="63"/>
    </row>
    <row r="175" spans="1:18" ht="13.5" customHeight="1" x14ac:dyDescent="0.25">
      <c r="A175" s="197" t="s">
        <v>185</v>
      </c>
      <c r="B175" s="197"/>
      <c r="C175" s="197"/>
      <c r="D175" s="197"/>
      <c r="E175" s="197"/>
      <c r="F175" s="197"/>
      <c r="G175" s="197"/>
      <c r="H175" s="197"/>
      <c r="I175" s="197"/>
      <c r="J175" s="197"/>
      <c r="K175" s="197"/>
    </row>
    <row r="176" spans="1:18" ht="13.5" customHeight="1" x14ac:dyDescent="0.25">
      <c r="A176" s="197" t="s">
        <v>590</v>
      </c>
      <c r="B176" s="197"/>
      <c r="C176" s="197"/>
      <c r="D176" s="197"/>
      <c r="E176" s="197"/>
      <c r="F176" s="197"/>
      <c r="G176" s="197"/>
      <c r="H176" s="197"/>
      <c r="I176" s="197"/>
      <c r="J176" s="197"/>
    </row>
  </sheetData>
  <sheetProtection algorithmName="SHA-512" hashValue="WJZffbL94WxJ9LHigLUegFRBOc0oPalYPSYVc8EthBr4dHzg1xyYSl0KQNXq9EfFg3VeBAx413MRfK9LxzQjig==" saltValue="ezksogVcSWkXjdztiY7aTg==" spinCount="100000" sheet="1" formatCells="0" formatColumns="0" autoFilter="0"/>
  <autoFilter ref="A3:R167" xr:uid="{00000000-0009-0000-0000-000002000000}"/>
  <mergeCells count="21">
    <mergeCell ref="A174:C174"/>
    <mergeCell ref="A175:K175"/>
    <mergeCell ref="A176:J176"/>
    <mergeCell ref="P16:P17"/>
    <mergeCell ref="Q16:Q17"/>
    <mergeCell ref="A16:A17"/>
    <mergeCell ref="I16:I17"/>
    <mergeCell ref="D16:D17"/>
    <mergeCell ref="E16:E17"/>
    <mergeCell ref="R16:R17"/>
    <mergeCell ref="B16:C17"/>
    <mergeCell ref="A113:A114"/>
    <mergeCell ref="B113:C114"/>
    <mergeCell ref="J16:J17"/>
    <mergeCell ref="K16:K17"/>
    <mergeCell ref="L16:L17"/>
    <mergeCell ref="M16:M17"/>
    <mergeCell ref="N16:N17"/>
    <mergeCell ref="O16:O17"/>
    <mergeCell ref="H16:H17"/>
    <mergeCell ref="G16:G17"/>
  </mergeCells>
  <phoneticPr fontId="0" type="noConversion"/>
  <pageMargins left="0.70866141732283472" right="0.70866141732283472" top="0.19685039370078741" bottom="0.74803149606299213" header="0.31496062992125984" footer="0.31496062992125984"/>
  <pageSetup paperSize="9" scale="57" fitToHeight="0" orientation="landscape" horizontalDpi="4294967292" verticalDpi="4294967292" r:id="rId1"/>
  <headerFooter alignWithMargins="0">
    <oddFooter>&amp;CPage &amp;P&amp;RSomfy RRP Pricelist 
January 2026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6F60D-0C3D-4173-ACF4-2DFCE66B7735}">
  <sheetPr codeName="Sheet3">
    <pageSetUpPr fitToPage="1"/>
  </sheetPr>
  <dimension ref="A1:R138"/>
  <sheetViews>
    <sheetView zoomScaleNormal="100" zoomScaleSheetLayoutView="50" zoomScalePageLayoutView="60" workbookViewId="0">
      <pane ySplit="3" topLeftCell="A4" activePane="bottomLeft" state="frozen"/>
      <selection pane="bottomLeft" activeCell="C23" sqref="C23"/>
    </sheetView>
  </sheetViews>
  <sheetFormatPr defaultColWidth="7.1796875" defaultRowHeight="11.5" x14ac:dyDescent="0.25"/>
  <cols>
    <col min="1" max="1" width="7.1796875" style="2"/>
    <col min="2" max="2" width="11" style="2" customWidth="1"/>
    <col min="3" max="3" width="92" style="3" customWidth="1"/>
    <col min="4" max="5" width="7.7265625" style="2" customWidth="1"/>
    <col min="6" max="8" width="9.7265625" style="4" customWidth="1"/>
    <col min="9" max="9" width="11.26953125" style="4" customWidth="1"/>
    <col min="10" max="10" width="7.7265625" style="4" customWidth="1"/>
    <col min="11" max="11" width="9.453125" style="5" customWidth="1"/>
    <col min="12" max="17" width="7.7265625" style="4" customWidth="1"/>
    <col min="18" max="18" width="8.1796875" style="18" customWidth="1"/>
    <col min="19" max="16384" width="7.1796875" style="4"/>
  </cols>
  <sheetData>
    <row r="1" spans="1:18" s="74" customFormat="1" ht="78" customHeight="1" x14ac:dyDescent="0.35">
      <c r="A1" s="70"/>
      <c r="B1" s="70"/>
      <c r="C1" s="96"/>
      <c r="D1" s="70"/>
      <c r="E1" s="70"/>
      <c r="F1" s="71"/>
      <c r="G1" s="72"/>
      <c r="H1" s="72"/>
      <c r="I1" s="72"/>
      <c r="J1" s="97"/>
      <c r="K1" s="97"/>
      <c r="L1" s="96"/>
      <c r="M1" s="97"/>
      <c r="N1" s="97"/>
      <c r="O1" s="97"/>
      <c r="P1" s="97"/>
      <c r="Q1" s="70"/>
      <c r="R1" s="73"/>
    </row>
    <row r="2" spans="1:18" ht="14.15" customHeight="1" x14ac:dyDescent="0.35">
      <c r="C2" s="12"/>
      <c r="F2" s="11"/>
      <c r="G2" s="10"/>
      <c r="H2" s="10"/>
      <c r="I2" s="10"/>
      <c r="J2" s="9"/>
      <c r="K2" s="9"/>
      <c r="L2" s="12"/>
      <c r="M2" s="9"/>
      <c r="N2" s="9"/>
      <c r="O2" s="9"/>
      <c r="P2" s="9"/>
      <c r="Q2" s="2"/>
      <c r="R2" s="17"/>
    </row>
    <row r="3" spans="1:18" s="38" customFormat="1" ht="43.5" customHeight="1" x14ac:dyDescent="0.25">
      <c r="A3" s="33" t="s">
        <v>45</v>
      </c>
      <c r="B3" s="33" t="s">
        <v>44</v>
      </c>
      <c r="C3" s="33" t="s">
        <v>46</v>
      </c>
      <c r="D3" s="33" t="s">
        <v>47</v>
      </c>
      <c r="E3" s="33" t="s">
        <v>48</v>
      </c>
      <c r="F3" s="36" t="s">
        <v>708</v>
      </c>
      <c r="G3" s="33" t="s">
        <v>709</v>
      </c>
      <c r="H3" s="33" t="str">
        <f>'Customer Details'!$C3&amp;" Buy Price (ex GST)"</f>
        <v xml:space="preserve"> Buy Price (ex GST)</v>
      </c>
      <c r="I3" s="33" t="str">
        <f>'Customer Details'!$C3&amp;" Buy Price (inc GST)"</f>
        <v xml:space="preserve"> Buy Price (inc GST)</v>
      </c>
      <c r="J3" s="33" t="s">
        <v>49</v>
      </c>
      <c r="K3" s="33" t="s">
        <v>50</v>
      </c>
      <c r="L3" s="33" t="s">
        <v>51</v>
      </c>
      <c r="M3" s="33" t="s">
        <v>52</v>
      </c>
      <c r="N3" s="33" t="s">
        <v>700</v>
      </c>
      <c r="O3" s="33" t="s">
        <v>53</v>
      </c>
      <c r="P3" s="33" t="s">
        <v>54</v>
      </c>
      <c r="Q3" s="33" t="s">
        <v>55</v>
      </c>
      <c r="R3" s="37" t="s">
        <v>186</v>
      </c>
    </row>
    <row r="4" spans="1:18" s="82" customFormat="1" ht="24" customHeight="1" x14ac:dyDescent="0.25">
      <c r="A4" s="76"/>
      <c r="B4" s="98" t="s">
        <v>187</v>
      </c>
      <c r="C4" s="75"/>
      <c r="D4" s="160"/>
      <c r="E4" s="160"/>
      <c r="F4" s="161"/>
      <c r="G4" s="162"/>
      <c r="H4" s="163"/>
      <c r="I4" s="164"/>
      <c r="J4" s="103"/>
      <c r="K4" s="103"/>
      <c r="L4" s="103"/>
      <c r="M4" s="103"/>
      <c r="N4" s="103"/>
      <c r="O4" s="103"/>
      <c r="P4" s="103"/>
      <c r="Q4" s="103"/>
      <c r="R4" s="92"/>
    </row>
    <row r="5" spans="1:18" ht="12" customHeight="1" x14ac:dyDescent="0.25">
      <c r="A5" s="2" t="s">
        <v>10</v>
      </c>
      <c r="B5" s="2">
        <v>1871147</v>
      </c>
      <c r="C5" s="3" t="s">
        <v>188</v>
      </c>
      <c r="D5" s="2">
        <v>1</v>
      </c>
      <c r="F5" s="7">
        <v>249</v>
      </c>
      <c r="G5" s="7">
        <f>IFERROR(F5*1.1,"")</f>
        <v>273.90000000000003</v>
      </c>
      <c r="H5" s="7">
        <f>IFERROR(F5*(1-R5),"")</f>
        <v>249</v>
      </c>
      <c r="I5" s="7">
        <f>IFERROR(H5*1.1,"")</f>
        <v>273.90000000000003</v>
      </c>
      <c r="J5" s="8" t="s">
        <v>59</v>
      </c>
      <c r="K5" s="8" t="s">
        <v>59</v>
      </c>
      <c r="L5" s="8" t="s">
        <v>59</v>
      </c>
      <c r="M5" s="8" t="s">
        <v>59</v>
      </c>
      <c r="N5" s="8" t="s">
        <v>59</v>
      </c>
      <c r="O5" s="8" t="s">
        <v>59</v>
      </c>
      <c r="P5" s="8" t="s">
        <v>59</v>
      </c>
      <c r="Q5" s="8" t="s">
        <v>59</v>
      </c>
      <c r="R5" s="20">
        <f>IFERROR(VLOOKUP(A5,'Customer Details'!$A$7:$C$14,3,FALSE),"")</f>
        <v>0</v>
      </c>
    </row>
    <row r="6" spans="1:18" ht="12" customHeight="1" x14ac:dyDescent="0.25">
      <c r="A6" s="2" t="s">
        <v>10</v>
      </c>
      <c r="B6" s="2">
        <v>9028054</v>
      </c>
      <c r="C6" s="3" t="s">
        <v>189</v>
      </c>
      <c r="D6" s="2">
        <v>1</v>
      </c>
      <c r="E6" s="2" t="s">
        <v>92</v>
      </c>
      <c r="F6" s="7">
        <v>32.290500000000002</v>
      </c>
      <c r="G6" s="7">
        <f>IFERROR(F6*1.1,"")</f>
        <v>35.519550000000002</v>
      </c>
      <c r="H6" s="7">
        <f>IFERROR(F6*(1-R6),"")</f>
        <v>32.290500000000002</v>
      </c>
      <c r="I6" s="7">
        <f>IFERROR(H6*1.1,"")</f>
        <v>35.519550000000002</v>
      </c>
      <c r="J6" s="8" t="s">
        <v>59</v>
      </c>
      <c r="K6" s="8" t="s">
        <v>59</v>
      </c>
      <c r="L6" s="8" t="s">
        <v>59</v>
      </c>
      <c r="M6" s="8" t="s">
        <v>59</v>
      </c>
      <c r="N6" s="8" t="s">
        <v>59</v>
      </c>
      <c r="O6" s="8" t="s">
        <v>59</v>
      </c>
      <c r="P6" s="8" t="s">
        <v>59</v>
      </c>
      <c r="Q6" s="8" t="s">
        <v>59</v>
      </c>
      <c r="R6" s="20">
        <f>IFERROR(VLOOKUP(A6,'Customer Details'!$A$7:$C$14,3,FALSE),"")</f>
        <v>0</v>
      </c>
    </row>
    <row r="7" spans="1:18" s="82" customFormat="1" ht="24" customHeight="1" x14ac:dyDescent="0.25">
      <c r="A7" s="76"/>
      <c r="B7" s="98" t="s">
        <v>633</v>
      </c>
      <c r="C7" s="75"/>
      <c r="D7" s="160"/>
      <c r="E7" s="160"/>
      <c r="F7" s="162"/>
      <c r="G7" s="164"/>
      <c r="H7" s="163"/>
      <c r="I7" s="164"/>
      <c r="J7" s="103"/>
      <c r="K7" s="103"/>
      <c r="L7" s="103"/>
      <c r="M7" s="103"/>
      <c r="N7" s="103"/>
      <c r="O7" s="103"/>
      <c r="P7" s="103"/>
      <c r="Q7" s="103"/>
      <c r="R7" s="92"/>
    </row>
    <row r="8" spans="1:18" s="1" customFormat="1" ht="12" customHeight="1" x14ac:dyDescent="0.25">
      <c r="A8" s="13" t="s">
        <v>10</v>
      </c>
      <c r="B8" s="2">
        <v>1871153</v>
      </c>
      <c r="C8" s="3" t="s">
        <v>634</v>
      </c>
      <c r="D8" s="2">
        <v>1</v>
      </c>
      <c r="E8" s="2"/>
      <c r="F8" s="7">
        <v>94.212915499999994</v>
      </c>
      <c r="G8" s="30">
        <f>IFERROR(F8*1.1,"")</f>
        <v>103.63420705</v>
      </c>
      <c r="H8" s="30">
        <f>IFERROR(F8*(1-R8),"")</f>
        <v>94.212915499999994</v>
      </c>
      <c r="I8" s="30">
        <f>IFERROR(H8*1.1,"")</f>
        <v>103.63420705</v>
      </c>
      <c r="J8" s="8" t="s">
        <v>59</v>
      </c>
      <c r="K8" s="8" t="s">
        <v>59</v>
      </c>
      <c r="L8" s="8" t="s">
        <v>59</v>
      </c>
      <c r="M8" s="8" t="s">
        <v>59</v>
      </c>
      <c r="N8" s="8" t="s">
        <v>59</v>
      </c>
      <c r="O8" s="8" t="s">
        <v>59</v>
      </c>
      <c r="P8" s="8" t="s">
        <v>59</v>
      </c>
      <c r="Q8" s="8" t="s">
        <v>59</v>
      </c>
      <c r="R8" s="20">
        <f>IFERROR(VLOOKUP(A8,'Customer Details'!$A$7:$C$14,3,FALSE),"")</f>
        <v>0</v>
      </c>
    </row>
    <row r="9" spans="1:18" s="1" customFormat="1" ht="12" customHeight="1" x14ac:dyDescent="0.25">
      <c r="A9" s="13" t="s">
        <v>10</v>
      </c>
      <c r="B9" s="2">
        <v>1871154</v>
      </c>
      <c r="C9" s="3" t="s">
        <v>635</v>
      </c>
      <c r="D9" s="2">
        <v>1</v>
      </c>
      <c r="E9" s="2"/>
      <c r="F9" s="7">
        <v>141.83063950000002</v>
      </c>
      <c r="G9" s="30">
        <f>IFERROR(F9*1.1,"")</f>
        <v>156.01370345000004</v>
      </c>
      <c r="H9" s="30">
        <f>IFERROR(F9*(1-R9),"")</f>
        <v>141.83063950000002</v>
      </c>
      <c r="I9" s="30">
        <f>IFERROR(H9*1.1,"")</f>
        <v>156.01370345000004</v>
      </c>
      <c r="J9" s="8" t="s">
        <v>59</v>
      </c>
      <c r="K9" s="8" t="s">
        <v>59</v>
      </c>
      <c r="L9" s="8" t="s">
        <v>59</v>
      </c>
      <c r="M9" s="8" t="s">
        <v>59</v>
      </c>
      <c r="N9" s="8" t="s">
        <v>59</v>
      </c>
      <c r="O9" s="8" t="s">
        <v>59</v>
      </c>
      <c r="P9" s="8" t="s">
        <v>59</v>
      </c>
      <c r="Q9" s="8" t="s">
        <v>59</v>
      </c>
      <c r="R9" s="20">
        <f>IFERROR(VLOOKUP(A9,'Customer Details'!$A$7:$C$14,3,FALSE),"")</f>
        <v>0</v>
      </c>
    </row>
    <row r="10" spans="1:18" s="82" customFormat="1" ht="24" customHeight="1" x14ac:dyDescent="0.25">
      <c r="A10" s="76"/>
      <c r="B10" s="98" t="s">
        <v>651</v>
      </c>
      <c r="C10" s="75"/>
      <c r="D10" s="160"/>
      <c r="E10" s="160"/>
      <c r="F10" s="162"/>
      <c r="G10" s="164"/>
      <c r="H10" s="163"/>
      <c r="I10" s="164"/>
      <c r="J10" s="103"/>
      <c r="K10" s="103"/>
      <c r="L10" s="103"/>
      <c r="M10" s="103"/>
      <c r="N10" s="103"/>
      <c r="O10" s="103"/>
      <c r="P10" s="103"/>
      <c r="Q10" s="103"/>
      <c r="R10" s="92"/>
    </row>
    <row r="11" spans="1:18" s="1" customFormat="1" ht="12" customHeight="1" x14ac:dyDescent="0.25">
      <c r="A11" s="13" t="s">
        <v>10</v>
      </c>
      <c r="B11" s="2">
        <v>1871281</v>
      </c>
      <c r="C11" s="3" t="s">
        <v>652</v>
      </c>
      <c r="D11" s="2">
        <v>1</v>
      </c>
      <c r="E11" s="2"/>
      <c r="F11" s="7">
        <v>257.58802459749808</v>
      </c>
      <c r="G11" s="30">
        <f>IFERROR(F11*1.1,"")</f>
        <v>283.34682705724794</v>
      </c>
      <c r="H11" s="30">
        <f>IFERROR(F11*(1-R11),"")</f>
        <v>257.58802459749808</v>
      </c>
      <c r="I11" s="30">
        <f>IFERROR(H11*1.1,"")</f>
        <v>283.34682705724794</v>
      </c>
      <c r="K11" s="8" t="s">
        <v>59</v>
      </c>
      <c r="L11" s="6"/>
      <c r="N11" s="8" t="s">
        <v>59</v>
      </c>
      <c r="R11" s="20">
        <f>IFERROR(VLOOKUP(A11,'Customer Details'!$A$7:$C$14,3,FALSE),"")</f>
        <v>0</v>
      </c>
    </row>
    <row r="12" spans="1:18" s="82" customFormat="1" ht="24" customHeight="1" x14ac:dyDescent="0.25">
      <c r="A12" s="76"/>
      <c r="B12" s="98" t="s">
        <v>190</v>
      </c>
      <c r="C12" s="75"/>
      <c r="D12" s="160"/>
      <c r="E12" s="160"/>
      <c r="F12" s="162"/>
      <c r="G12" s="164"/>
      <c r="H12" s="163"/>
      <c r="I12" s="164"/>
      <c r="J12" s="103"/>
      <c r="K12" s="103"/>
      <c r="L12" s="103"/>
      <c r="M12" s="103"/>
      <c r="N12" s="103"/>
      <c r="O12" s="103"/>
      <c r="P12" s="103"/>
      <c r="Q12" s="103"/>
      <c r="R12" s="92"/>
    </row>
    <row r="13" spans="1:18" s="1" customFormat="1" ht="12" customHeight="1" x14ac:dyDescent="0.25">
      <c r="A13" s="13" t="s">
        <v>10</v>
      </c>
      <c r="B13" s="2">
        <v>1871413</v>
      </c>
      <c r="C13" s="3" t="s">
        <v>628</v>
      </c>
      <c r="D13" s="2">
        <v>1</v>
      </c>
      <c r="E13" s="2"/>
      <c r="F13" s="7">
        <v>89.724535999999986</v>
      </c>
      <c r="G13" s="30">
        <f>IFERROR(F13*1.1,"")</f>
        <v>98.696989599999995</v>
      </c>
      <c r="H13" s="30">
        <f>IFERROR(F13*(1-R13),"")</f>
        <v>89.724535999999986</v>
      </c>
      <c r="I13" s="30">
        <f>IFERROR(H13*1.1,"")</f>
        <v>98.696989599999995</v>
      </c>
      <c r="J13" s="8" t="s">
        <v>59</v>
      </c>
      <c r="K13" s="8" t="s">
        <v>59</v>
      </c>
      <c r="L13" s="8" t="s">
        <v>59</v>
      </c>
      <c r="M13" s="8" t="s">
        <v>59</v>
      </c>
      <c r="N13" s="8" t="s">
        <v>59</v>
      </c>
      <c r="O13" s="8" t="s">
        <v>59</v>
      </c>
      <c r="P13" s="8" t="s">
        <v>59</v>
      </c>
      <c r="Q13" s="8" t="s">
        <v>59</v>
      </c>
      <c r="R13" s="20">
        <f>IFERROR(VLOOKUP(A13,'Customer Details'!$A$7:$C$14,3,FALSE),"")</f>
        <v>0</v>
      </c>
    </row>
    <row r="14" spans="1:18" s="1" customFormat="1" ht="12" customHeight="1" x14ac:dyDescent="0.25">
      <c r="A14" s="13" t="s">
        <v>10</v>
      </c>
      <c r="B14" s="2">
        <v>1871414</v>
      </c>
      <c r="C14" s="3" t="s">
        <v>674</v>
      </c>
      <c r="D14" s="2">
        <v>1</v>
      </c>
      <c r="E14" s="2"/>
      <c r="F14" s="7">
        <v>89.724535999999986</v>
      </c>
      <c r="G14" s="30">
        <f>IFERROR(F14*1.1,"")</f>
        <v>98.696989599999995</v>
      </c>
      <c r="H14" s="30">
        <f>IFERROR(F14*(1-R14),"")</f>
        <v>89.724535999999986</v>
      </c>
      <c r="I14" s="30">
        <f>IFERROR(H14*1.1,"")</f>
        <v>98.696989599999995</v>
      </c>
      <c r="J14" s="8" t="s">
        <v>59</v>
      </c>
      <c r="K14" s="8" t="s">
        <v>59</v>
      </c>
      <c r="L14" s="8" t="s">
        <v>59</v>
      </c>
      <c r="M14" s="8" t="s">
        <v>59</v>
      </c>
      <c r="N14" s="8" t="s">
        <v>59</v>
      </c>
      <c r="O14" s="8" t="s">
        <v>59</v>
      </c>
      <c r="P14" s="8" t="s">
        <v>59</v>
      </c>
      <c r="Q14" s="8" t="s">
        <v>59</v>
      </c>
      <c r="R14" s="20">
        <f>IFERROR(VLOOKUP(A14,'Customer Details'!$A$7:$C$14,3,FALSE),"")</f>
        <v>0</v>
      </c>
    </row>
    <row r="15" spans="1:18" s="82" customFormat="1" ht="24" customHeight="1" x14ac:dyDescent="0.25">
      <c r="A15" s="76"/>
      <c r="B15" s="98" t="s">
        <v>191</v>
      </c>
      <c r="C15" s="75"/>
      <c r="D15" s="160"/>
      <c r="E15" s="160"/>
      <c r="F15" s="162"/>
      <c r="G15" s="162"/>
      <c r="H15" s="162"/>
      <c r="I15" s="162"/>
      <c r="J15" s="103"/>
      <c r="K15" s="103"/>
      <c r="L15" s="103"/>
      <c r="M15" s="103"/>
      <c r="N15" s="103"/>
      <c r="O15" s="103"/>
      <c r="P15" s="103"/>
      <c r="Q15" s="103"/>
      <c r="R15" s="103" t="str">
        <f>IFERROR(VLOOKUP(A15,'Customer Details'!$A$7:$C$14,3,FALSE),"")</f>
        <v/>
      </c>
    </row>
    <row r="16" spans="1:18" s="1" customFormat="1" ht="12" customHeight="1" x14ac:dyDescent="0.25">
      <c r="A16" s="13" t="s">
        <v>10</v>
      </c>
      <c r="B16" s="2">
        <v>1871417</v>
      </c>
      <c r="C16" s="3" t="s">
        <v>629</v>
      </c>
      <c r="D16" s="2">
        <v>1</v>
      </c>
      <c r="E16" s="2"/>
      <c r="F16" s="7">
        <v>100.57025266581742</v>
      </c>
      <c r="G16" s="30">
        <f>IFERROR(F16*1.1,"")</f>
        <v>110.62727793239917</v>
      </c>
      <c r="H16" s="30">
        <f>IFERROR(F16*(1-R16),"")</f>
        <v>100.57025266581742</v>
      </c>
      <c r="I16" s="30">
        <f>IFERROR(H16*1.1,"")</f>
        <v>110.62727793239917</v>
      </c>
      <c r="J16" s="8" t="s">
        <v>59</v>
      </c>
      <c r="K16" s="8" t="s">
        <v>59</v>
      </c>
      <c r="L16" s="8" t="s">
        <v>59</v>
      </c>
      <c r="M16" s="8" t="s">
        <v>59</v>
      </c>
      <c r="N16" s="8" t="s">
        <v>59</v>
      </c>
      <c r="O16" s="8" t="s">
        <v>59</v>
      </c>
      <c r="P16" s="8" t="s">
        <v>59</v>
      </c>
      <c r="Q16" s="8" t="s">
        <v>59</v>
      </c>
      <c r="R16" s="20">
        <f>IFERROR(VLOOKUP(A16,'Customer Details'!$A$7:$C$14,3,FALSE),"")</f>
        <v>0</v>
      </c>
    </row>
    <row r="17" spans="1:18" s="1" customFormat="1" ht="12" customHeight="1" x14ac:dyDescent="0.3">
      <c r="A17" s="13" t="s">
        <v>10</v>
      </c>
      <c r="B17" s="2">
        <v>1811419</v>
      </c>
      <c r="C17" s="3" t="s">
        <v>675</v>
      </c>
      <c r="D17" s="2">
        <v>1</v>
      </c>
      <c r="E17" s="2"/>
      <c r="F17" s="7">
        <v>100.57025266581742</v>
      </c>
      <c r="G17" s="30">
        <f>IFERROR(F17*1.1,"")</f>
        <v>110.62727793239917</v>
      </c>
      <c r="H17" s="30">
        <f>IFERROR(F17*(1-R17),"")</f>
        <v>100.57025266581742</v>
      </c>
      <c r="I17" s="30">
        <f>IFERROR(H17*1.1,"")</f>
        <v>110.62727793239917</v>
      </c>
      <c r="J17" s="8" t="s">
        <v>59</v>
      </c>
      <c r="K17" s="8" t="s">
        <v>59</v>
      </c>
      <c r="L17" s="8" t="s">
        <v>59</v>
      </c>
      <c r="M17" s="8" t="s">
        <v>59</v>
      </c>
      <c r="N17" s="8" t="s">
        <v>59</v>
      </c>
      <c r="O17" s="8" t="s">
        <v>59</v>
      </c>
      <c r="P17" s="8" t="s">
        <v>59</v>
      </c>
      <c r="Q17" s="8" t="s">
        <v>59</v>
      </c>
      <c r="R17" s="20">
        <f>IFERROR(VLOOKUP(A17,'Customer Details'!$A$7:$C$14,3,FALSE),"")</f>
        <v>0</v>
      </c>
    </row>
    <row r="18" spans="1:18" s="82" customFormat="1" ht="24" customHeight="1" x14ac:dyDescent="0.25">
      <c r="A18" s="76"/>
      <c r="B18" s="98" t="s">
        <v>192</v>
      </c>
      <c r="C18" s="75"/>
      <c r="D18" s="160"/>
      <c r="E18" s="160"/>
      <c r="F18" s="162"/>
      <c r="G18" s="162"/>
      <c r="H18" s="162"/>
      <c r="I18" s="162"/>
      <c r="J18" s="103"/>
      <c r="K18" s="103"/>
      <c r="L18" s="103"/>
      <c r="M18" s="103"/>
      <c r="N18" s="103"/>
      <c r="O18" s="103"/>
      <c r="P18" s="103"/>
      <c r="Q18" s="103"/>
      <c r="R18" s="103" t="str">
        <f>IFERROR(VLOOKUP(A18,'Customer Details'!$A$7:$C$14,3,FALSE),"")</f>
        <v/>
      </c>
    </row>
    <row r="19" spans="1:18" s="1" customFormat="1" ht="12" customHeight="1" x14ac:dyDescent="0.25">
      <c r="A19" s="13" t="s">
        <v>10</v>
      </c>
      <c r="B19" s="2">
        <v>1871415</v>
      </c>
      <c r="C19" s="3" t="s">
        <v>630</v>
      </c>
      <c r="D19" s="2">
        <v>1</v>
      </c>
      <c r="E19" s="2"/>
      <c r="F19" s="7">
        <v>135.07965309036263</v>
      </c>
      <c r="G19" s="30">
        <f>IFERROR(F19*1.1,"")</f>
        <v>148.58761839939891</v>
      </c>
      <c r="H19" s="30">
        <f>IFERROR(F19*(1-R19),"")</f>
        <v>135.07965309036263</v>
      </c>
      <c r="I19" s="30">
        <f>IFERROR(H19*1.1,"")</f>
        <v>148.58761839939891</v>
      </c>
      <c r="J19" s="8" t="s">
        <v>59</v>
      </c>
      <c r="K19" s="8" t="s">
        <v>59</v>
      </c>
      <c r="L19" s="8" t="s">
        <v>59</v>
      </c>
      <c r="M19" s="8" t="s">
        <v>59</v>
      </c>
      <c r="N19" s="8" t="s">
        <v>59</v>
      </c>
      <c r="O19" s="8" t="s">
        <v>59</v>
      </c>
      <c r="P19" s="8" t="s">
        <v>59</v>
      </c>
      <c r="Q19" s="8" t="s">
        <v>59</v>
      </c>
      <c r="R19" s="20">
        <f>IFERROR(VLOOKUP(A19,'Customer Details'!$A$7:$C$14,3,FALSE),"")</f>
        <v>0</v>
      </c>
    </row>
    <row r="20" spans="1:18" s="1" customFormat="1" ht="12" customHeight="1" x14ac:dyDescent="0.25">
      <c r="A20" s="13" t="s">
        <v>10</v>
      </c>
      <c r="B20" s="2">
        <v>1871416</v>
      </c>
      <c r="C20" s="3" t="s">
        <v>676</v>
      </c>
      <c r="D20" s="2">
        <v>1</v>
      </c>
      <c r="E20" s="2"/>
      <c r="F20" s="7">
        <v>135.07965309036263</v>
      </c>
      <c r="G20" s="30">
        <f>IFERROR(F20*1.1,"")</f>
        <v>148.58761839939891</v>
      </c>
      <c r="H20" s="30">
        <f>IFERROR(F20*(1-R20),"")</f>
        <v>135.07965309036263</v>
      </c>
      <c r="I20" s="30">
        <f>IFERROR(H20*1.1,"")</f>
        <v>148.58761839939891</v>
      </c>
      <c r="J20" s="8" t="s">
        <v>59</v>
      </c>
      <c r="K20" s="8" t="s">
        <v>59</v>
      </c>
      <c r="L20" s="8" t="s">
        <v>59</v>
      </c>
      <c r="M20" s="8" t="s">
        <v>59</v>
      </c>
      <c r="N20" s="8" t="s">
        <v>59</v>
      </c>
      <c r="O20" s="8" t="s">
        <v>59</v>
      </c>
      <c r="P20" s="8" t="s">
        <v>59</v>
      </c>
      <c r="Q20" s="8" t="s">
        <v>59</v>
      </c>
      <c r="R20" s="20">
        <f>IFERROR(VLOOKUP(A20,'Customer Details'!$A$7:$C$14,3,FALSE),"")</f>
        <v>0</v>
      </c>
    </row>
    <row r="21" spans="1:18" s="82" customFormat="1" ht="24" customHeight="1" x14ac:dyDescent="0.25">
      <c r="A21" s="76"/>
      <c r="B21" s="98" t="s">
        <v>193</v>
      </c>
      <c r="C21" s="75"/>
      <c r="D21" s="160"/>
      <c r="E21" s="160"/>
      <c r="F21" s="162"/>
      <c r="G21" s="162"/>
      <c r="H21" s="162"/>
      <c r="I21" s="162"/>
      <c r="J21" s="103"/>
      <c r="K21" s="103"/>
      <c r="L21" s="103"/>
      <c r="M21" s="103"/>
      <c r="N21" s="103"/>
      <c r="O21" s="103"/>
      <c r="P21" s="103"/>
      <c r="Q21" s="103"/>
      <c r="R21" s="103"/>
    </row>
    <row r="22" spans="1:18" s="1" customFormat="1" ht="12" customHeight="1" x14ac:dyDescent="0.25">
      <c r="A22" s="13" t="s">
        <v>10</v>
      </c>
      <c r="B22" s="2">
        <v>1871418</v>
      </c>
      <c r="C22" s="3" t="s">
        <v>631</v>
      </c>
      <c r="D22" s="2">
        <v>1</v>
      </c>
      <c r="E22" s="2"/>
      <c r="F22" s="7">
        <v>142.96751604454437</v>
      </c>
      <c r="G22" s="30">
        <f>IFERROR(F22*1.1,"")</f>
        <v>157.26426764899881</v>
      </c>
      <c r="H22" s="30">
        <f>IFERROR(F22*(1-R22),"")</f>
        <v>142.96751604454437</v>
      </c>
      <c r="I22" s="30">
        <f>IFERROR(H22*1.1,"")</f>
        <v>157.26426764899881</v>
      </c>
      <c r="J22" s="8" t="s">
        <v>59</v>
      </c>
      <c r="K22" s="8" t="s">
        <v>59</v>
      </c>
      <c r="L22" s="8" t="s">
        <v>59</v>
      </c>
      <c r="M22" s="8" t="s">
        <v>59</v>
      </c>
      <c r="N22" s="8" t="s">
        <v>59</v>
      </c>
      <c r="O22" s="8" t="s">
        <v>59</v>
      </c>
      <c r="P22" s="8" t="s">
        <v>59</v>
      </c>
      <c r="Q22" s="8" t="s">
        <v>59</v>
      </c>
      <c r="R22" s="20">
        <f>IFERROR(VLOOKUP(A22,'Customer Details'!$A$7:$C$14,3,FALSE),"")</f>
        <v>0</v>
      </c>
    </row>
    <row r="23" spans="1:18" s="1" customFormat="1" ht="12" customHeight="1" x14ac:dyDescent="0.25">
      <c r="A23" s="13" t="s">
        <v>10</v>
      </c>
      <c r="B23" s="2">
        <v>1871419</v>
      </c>
      <c r="C23" s="3" t="s">
        <v>632</v>
      </c>
      <c r="D23" s="2">
        <v>1</v>
      </c>
      <c r="E23" s="2"/>
      <c r="F23" s="7">
        <v>169.59304999999998</v>
      </c>
      <c r="G23" s="30">
        <f>IFERROR(F23*1.1,"")</f>
        <v>186.55235499999998</v>
      </c>
      <c r="H23" s="30">
        <f>IFERROR(F23*(1-R23),"")</f>
        <v>169.59304999999998</v>
      </c>
      <c r="I23" s="30">
        <f>IFERROR(H23*1.1,"")</f>
        <v>186.55235499999998</v>
      </c>
      <c r="J23" s="8" t="s">
        <v>59</v>
      </c>
      <c r="K23" s="8" t="s">
        <v>59</v>
      </c>
      <c r="L23" s="8" t="s">
        <v>59</v>
      </c>
      <c r="M23" s="8" t="s">
        <v>59</v>
      </c>
      <c r="N23" s="8" t="s">
        <v>59</v>
      </c>
      <c r="O23" s="8" t="s">
        <v>59</v>
      </c>
      <c r="P23" s="8" t="s">
        <v>59</v>
      </c>
      <c r="Q23" s="8" t="s">
        <v>59</v>
      </c>
      <c r="R23" s="20">
        <f>IFERROR(VLOOKUP(A23,'Customer Details'!$A$7:$C$14,3,FALSE),"")</f>
        <v>0</v>
      </c>
    </row>
    <row r="24" spans="1:18" s="82" customFormat="1" ht="24" customHeight="1" x14ac:dyDescent="0.25">
      <c r="A24" s="76"/>
      <c r="B24" s="98" t="s">
        <v>194</v>
      </c>
      <c r="C24" s="75"/>
      <c r="D24" s="160"/>
      <c r="E24" s="160"/>
      <c r="F24" s="162"/>
      <c r="G24" s="162"/>
      <c r="H24" s="162"/>
      <c r="I24" s="162"/>
      <c r="J24" s="103"/>
      <c r="K24" s="103"/>
      <c r="L24" s="103"/>
      <c r="M24" s="103"/>
      <c r="N24" s="103"/>
      <c r="O24" s="103"/>
      <c r="P24" s="103"/>
      <c r="Q24" s="103"/>
      <c r="R24" s="103" t="str">
        <f>IFERROR(VLOOKUP(A24,'Customer Details'!$A$7:$C$14,3,FALSE),"")</f>
        <v/>
      </c>
    </row>
    <row r="25" spans="1:18" s="1" customFormat="1" ht="12" customHeight="1" x14ac:dyDescent="0.25">
      <c r="A25" s="13" t="s">
        <v>10</v>
      </c>
      <c r="B25" s="2">
        <v>1800503</v>
      </c>
      <c r="C25" s="3" t="s">
        <v>195</v>
      </c>
      <c r="D25" s="2">
        <v>1</v>
      </c>
      <c r="E25" s="2"/>
      <c r="F25" s="7">
        <v>264.98289611704348</v>
      </c>
      <c r="G25" s="30">
        <f>IFERROR(F25*1.1,"")</f>
        <v>291.48118572874785</v>
      </c>
      <c r="H25" s="30">
        <f>IFERROR(F25*(1-R25),"")</f>
        <v>264.98289611704348</v>
      </c>
      <c r="I25" s="30">
        <f>IFERROR(H25*1.1,"")</f>
        <v>291.48118572874785</v>
      </c>
      <c r="K25" s="8" t="s">
        <v>59</v>
      </c>
      <c r="L25" s="6"/>
      <c r="N25" s="8" t="s">
        <v>59</v>
      </c>
      <c r="R25" s="19">
        <f>IFERROR(VLOOKUP(A25,'Customer Details'!$A$7:$C$14,3,FALSE),"")</f>
        <v>0</v>
      </c>
    </row>
    <row r="26" spans="1:18" s="82" customFormat="1" ht="24" customHeight="1" x14ac:dyDescent="0.25">
      <c r="A26" s="76"/>
      <c r="B26" s="98" t="s">
        <v>196</v>
      </c>
      <c r="C26" s="75"/>
      <c r="D26" s="160"/>
      <c r="E26" s="160"/>
      <c r="F26" s="162"/>
      <c r="G26" s="162"/>
      <c r="H26" s="162"/>
      <c r="I26" s="162"/>
      <c r="J26" s="103"/>
      <c r="K26" s="103"/>
      <c r="L26" s="103"/>
      <c r="M26" s="103"/>
      <c r="N26" s="103"/>
      <c r="O26" s="103"/>
      <c r="P26" s="103"/>
      <c r="Q26" s="103"/>
      <c r="R26" s="103" t="str">
        <f>IFERROR(VLOOKUP(A26,'Customer Details'!$A$7:$C$14,3,FALSE),"")</f>
        <v/>
      </c>
    </row>
    <row r="27" spans="1:18" s="1" customFormat="1" ht="12" customHeight="1" x14ac:dyDescent="0.25">
      <c r="A27" s="13" t="s">
        <v>10</v>
      </c>
      <c r="B27" s="2">
        <v>1811608</v>
      </c>
      <c r="C27" s="3" t="s">
        <v>197</v>
      </c>
      <c r="D27" s="2">
        <v>1</v>
      </c>
      <c r="E27" s="2"/>
      <c r="F27" s="7">
        <v>198.42905244113487</v>
      </c>
      <c r="G27" s="30">
        <f>IFERROR(F27*1.1,"")</f>
        <v>218.27195768524837</v>
      </c>
      <c r="H27" s="30">
        <f>IFERROR(F27*(1-R27),"")</f>
        <v>198.42905244113487</v>
      </c>
      <c r="I27" s="30">
        <f>IFERROR(H27*1.1,"")</f>
        <v>218.27195768524837</v>
      </c>
      <c r="K27" s="8" t="s">
        <v>59</v>
      </c>
      <c r="L27" s="6"/>
      <c r="N27" s="8" t="s">
        <v>59</v>
      </c>
      <c r="R27" s="19">
        <f>IFERROR(VLOOKUP(A27,'Customer Details'!$A$7:$C$14,3,FALSE),"")</f>
        <v>0</v>
      </c>
    </row>
    <row r="28" spans="1:18" s="1" customFormat="1" ht="12" customHeight="1" x14ac:dyDescent="0.25">
      <c r="A28" s="13" t="s">
        <v>10</v>
      </c>
      <c r="B28" s="2">
        <v>1811609</v>
      </c>
      <c r="C28" s="3" t="s">
        <v>198</v>
      </c>
      <c r="D28" s="2">
        <v>1</v>
      </c>
      <c r="E28" s="2"/>
      <c r="F28" s="7">
        <v>198.42905244113487</v>
      </c>
      <c r="G28" s="30">
        <f>IFERROR(F28*1.1,"")</f>
        <v>218.27195768524837</v>
      </c>
      <c r="H28" s="30">
        <f>IFERROR(F28*(1-R28),"")</f>
        <v>198.42905244113487</v>
      </c>
      <c r="I28" s="30">
        <f>IFERROR(H28*1.1,"")</f>
        <v>218.27195768524837</v>
      </c>
      <c r="K28" s="8" t="s">
        <v>59</v>
      </c>
      <c r="L28" s="6"/>
      <c r="N28" s="8" t="s">
        <v>59</v>
      </c>
      <c r="R28" s="19">
        <f>IFERROR(VLOOKUP(A28,'Customer Details'!$A$7:$C$14,3,FALSE),"")</f>
        <v>0</v>
      </c>
    </row>
    <row r="29" spans="1:18" s="82" customFormat="1" ht="24" customHeight="1" x14ac:dyDescent="0.25">
      <c r="A29" s="76"/>
      <c r="B29" s="98" t="s">
        <v>199</v>
      </c>
      <c r="C29" s="75"/>
      <c r="D29" s="160"/>
      <c r="E29" s="160"/>
      <c r="F29" s="162"/>
      <c r="G29" s="162"/>
      <c r="H29" s="162"/>
      <c r="I29" s="162"/>
      <c r="J29" s="103"/>
      <c r="K29" s="103"/>
      <c r="L29" s="103"/>
      <c r="M29" s="103"/>
      <c r="N29" s="103"/>
      <c r="O29" s="103"/>
      <c r="P29" s="103"/>
      <c r="Q29" s="103"/>
      <c r="R29" s="103" t="str">
        <f>IFERROR(VLOOKUP(A29,'Customer Details'!$A$7:$C$14,3,FALSE),"")</f>
        <v/>
      </c>
    </row>
    <row r="30" spans="1:18" s="1" customFormat="1" ht="12" customHeight="1" x14ac:dyDescent="0.25">
      <c r="A30" s="13" t="s">
        <v>10</v>
      </c>
      <c r="B30" s="2">
        <v>1811610</v>
      </c>
      <c r="C30" s="3" t="s">
        <v>200</v>
      </c>
      <c r="D30" s="2">
        <v>1</v>
      </c>
      <c r="E30" s="2"/>
      <c r="F30" s="7">
        <v>257.58802459749808</v>
      </c>
      <c r="G30" s="30">
        <f>IFERROR(F30*1.1,"")</f>
        <v>283.34682705724794</v>
      </c>
      <c r="H30" s="30">
        <f>IFERROR(F30*(1-R30),"")</f>
        <v>257.58802459749808</v>
      </c>
      <c r="I30" s="30">
        <f>IFERROR(H30*1.1,"")</f>
        <v>283.34682705724794</v>
      </c>
      <c r="K30" s="8" t="s">
        <v>59</v>
      </c>
      <c r="L30" s="6"/>
      <c r="N30" s="8" t="s">
        <v>59</v>
      </c>
      <c r="R30" s="19">
        <f>IFERROR(VLOOKUP(A30,'Customer Details'!$A$7:$C$14,3,FALSE),"")</f>
        <v>0</v>
      </c>
    </row>
    <row r="31" spans="1:18" s="1" customFormat="1" ht="12" customHeight="1" x14ac:dyDescent="0.25">
      <c r="A31" s="13" t="s">
        <v>10</v>
      </c>
      <c r="B31" s="2">
        <v>1811611</v>
      </c>
      <c r="C31" s="3" t="s">
        <v>201</v>
      </c>
      <c r="D31" s="2">
        <v>1</v>
      </c>
      <c r="E31" s="2"/>
      <c r="F31" s="7">
        <v>257.58802459749808</v>
      </c>
      <c r="G31" s="30">
        <f>IFERROR(F31*1.1,"")</f>
        <v>283.34682705724794</v>
      </c>
      <c r="H31" s="30">
        <f>IFERROR(F31*(1-R31),"")</f>
        <v>257.58802459749808</v>
      </c>
      <c r="I31" s="30">
        <f>IFERROR(H31*1.1,"")</f>
        <v>283.34682705724794</v>
      </c>
      <c r="K31" s="8" t="s">
        <v>59</v>
      </c>
      <c r="L31" s="6"/>
      <c r="N31" s="8" t="s">
        <v>59</v>
      </c>
      <c r="R31" s="19">
        <f>IFERROR(VLOOKUP(A31,'Customer Details'!$A$7:$C$14,3,FALSE),"")</f>
        <v>0</v>
      </c>
    </row>
    <row r="32" spans="1:18" s="99" customFormat="1" ht="22" customHeight="1" x14ac:dyDescent="0.25">
      <c r="A32" s="76"/>
      <c r="B32" s="98" t="s">
        <v>202</v>
      </c>
      <c r="C32" s="75"/>
      <c r="D32" s="160"/>
      <c r="E32" s="160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</row>
    <row r="33" spans="1:18" s="1" customFormat="1" ht="12" customHeight="1" x14ac:dyDescent="0.25">
      <c r="A33" s="13" t="s">
        <v>10</v>
      </c>
      <c r="B33" s="2">
        <v>9020287</v>
      </c>
      <c r="C33" s="3" t="s">
        <v>642</v>
      </c>
      <c r="D33" s="2">
        <v>1</v>
      </c>
      <c r="E33" s="2"/>
      <c r="F33" s="7">
        <v>177.47691646908959</v>
      </c>
      <c r="G33" s="30">
        <f>IFERROR(F33*1.1,"")</f>
        <v>195.22460811599856</v>
      </c>
      <c r="H33" s="30">
        <f>IFERROR(F33*(1-R33),"")</f>
        <v>177.47691646908959</v>
      </c>
      <c r="I33" s="30">
        <f>IFERROR(H33*1.1,"")</f>
        <v>195.22460811599856</v>
      </c>
      <c r="K33" s="8" t="s">
        <v>59</v>
      </c>
      <c r="L33" s="6"/>
      <c r="N33" s="8" t="s">
        <v>59</v>
      </c>
      <c r="R33" s="19">
        <f>IFERROR(VLOOKUP(A33,'Customer Details'!$A$7:$C$14,3,FALSE),"")</f>
        <v>0</v>
      </c>
    </row>
    <row r="34" spans="1:18" s="1" customFormat="1" ht="12" customHeight="1" x14ac:dyDescent="0.25">
      <c r="A34" s="13" t="s">
        <v>10</v>
      </c>
      <c r="B34" s="2">
        <v>9025304</v>
      </c>
      <c r="C34" s="3" t="s">
        <v>643</v>
      </c>
      <c r="D34" s="2">
        <v>1</v>
      </c>
      <c r="E34" s="2"/>
      <c r="F34" s="7">
        <v>44.369229117272397</v>
      </c>
      <c r="G34" s="30">
        <f>IFERROR(F34*1.1,"")</f>
        <v>48.806152028999641</v>
      </c>
      <c r="H34" s="30">
        <f>IFERROR(F34*(1-R34),"")</f>
        <v>44.369229117272397</v>
      </c>
      <c r="I34" s="30">
        <f>IFERROR(H34*1.1,"")</f>
        <v>48.806152028999641</v>
      </c>
      <c r="K34" s="8" t="s">
        <v>59</v>
      </c>
      <c r="L34" s="6"/>
      <c r="N34" s="8" t="s">
        <v>59</v>
      </c>
      <c r="R34" s="19">
        <f>IFERROR(VLOOKUP(A34,'Customer Details'!$A$7:$C$14,3,FALSE),"")</f>
        <v>0</v>
      </c>
    </row>
    <row r="35" spans="1:18" s="1" customFormat="1" ht="12" customHeight="1" x14ac:dyDescent="0.25">
      <c r="A35" s="13" t="s">
        <v>10</v>
      </c>
      <c r="B35" s="2">
        <v>9025303</v>
      </c>
      <c r="C35" s="3" t="s">
        <v>644</v>
      </c>
      <c r="D35" s="2">
        <v>1</v>
      </c>
      <c r="E35" s="2"/>
      <c r="F35" s="7">
        <v>52.999473999999999</v>
      </c>
      <c r="G35" s="30">
        <f>IFERROR(F35*1.1,"")</f>
        <v>58.299421400000007</v>
      </c>
      <c r="H35" s="30">
        <f>IFERROR(F35*(1-R35),"")</f>
        <v>52.999473999999999</v>
      </c>
      <c r="I35" s="30">
        <f>IFERROR(H35*1.1,"")</f>
        <v>58.299421400000007</v>
      </c>
      <c r="K35" s="8" t="s">
        <v>59</v>
      </c>
      <c r="L35" s="6"/>
      <c r="N35" s="8" t="s">
        <v>59</v>
      </c>
      <c r="R35" s="19">
        <f>IFERROR(VLOOKUP(A35,'Customer Details'!$A$7:$C$14,3,FALSE),"")</f>
        <v>0</v>
      </c>
    </row>
    <row r="36" spans="1:18" s="82" customFormat="1" ht="24" customHeight="1" x14ac:dyDescent="0.25">
      <c r="A36" s="76"/>
      <c r="B36" s="98" t="s">
        <v>203</v>
      </c>
      <c r="C36" s="75"/>
      <c r="D36" s="160"/>
      <c r="E36" s="160"/>
      <c r="F36" s="162"/>
      <c r="G36" s="164"/>
      <c r="H36" s="163"/>
      <c r="I36" s="164"/>
      <c r="J36" s="103"/>
      <c r="K36" s="103"/>
      <c r="L36" s="103"/>
      <c r="M36" s="103"/>
      <c r="N36" s="103"/>
      <c r="O36" s="103"/>
      <c r="P36" s="103"/>
      <c r="Q36" s="103"/>
      <c r="R36" s="92"/>
    </row>
    <row r="37" spans="1:18" s="1" customFormat="1" ht="12" customHeight="1" x14ac:dyDescent="0.25">
      <c r="A37" s="13" t="s">
        <v>10</v>
      </c>
      <c r="B37" s="2">
        <v>1805215</v>
      </c>
      <c r="C37" s="3" t="s">
        <v>204</v>
      </c>
      <c r="D37" s="2">
        <v>1</v>
      </c>
      <c r="E37" s="2"/>
      <c r="F37" s="7">
        <v>476.96921301067823</v>
      </c>
      <c r="G37" s="30">
        <f>IFERROR(F37*1.1,"")</f>
        <v>524.66613431174608</v>
      </c>
      <c r="H37" s="30">
        <f>IFERROR(F37*(1-R37),"")</f>
        <v>476.96921301067823</v>
      </c>
      <c r="I37" s="30">
        <f>IFERROR(H37*1.1,"")</f>
        <v>524.66613431174608</v>
      </c>
      <c r="J37" s="8" t="s">
        <v>59</v>
      </c>
      <c r="K37" s="8" t="s">
        <v>59</v>
      </c>
      <c r="L37" s="8" t="s">
        <v>59</v>
      </c>
      <c r="M37" s="8" t="s">
        <v>59</v>
      </c>
      <c r="N37" s="8" t="s">
        <v>59</v>
      </c>
      <c r="O37" s="8" t="s">
        <v>59</v>
      </c>
      <c r="P37" s="8" t="s">
        <v>59</v>
      </c>
      <c r="Q37" s="8" t="s">
        <v>59</v>
      </c>
      <c r="R37" s="20">
        <f>IFERROR(VLOOKUP(A37,'Customer Details'!$A$7:$C$14,3,FALSE),"")</f>
        <v>0</v>
      </c>
    </row>
    <row r="38" spans="1:18" s="1" customFormat="1" ht="12" customHeight="1" x14ac:dyDescent="0.25">
      <c r="A38" s="13" t="s">
        <v>10</v>
      </c>
      <c r="B38" s="2">
        <v>1805216</v>
      </c>
      <c r="C38" s="3" t="s">
        <v>205</v>
      </c>
      <c r="D38" s="2">
        <v>1</v>
      </c>
      <c r="E38" s="2" t="s">
        <v>92</v>
      </c>
      <c r="F38" s="7">
        <v>516.40852778158705</v>
      </c>
      <c r="G38" s="30">
        <f>IFERROR(F38*1.1,"")</f>
        <v>568.04938055974583</v>
      </c>
      <c r="H38" s="30">
        <f>IFERROR(F38*(1-R38),"")</f>
        <v>516.40852778158705</v>
      </c>
      <c r="I38" s="30">
        <f>IFERROR(H38*1.1,"")</f>
        <v>568.04938055974583</v>
      </c>
      <c r="J38" s="8" t="s">
        <v>59</v>
      </c>
      <c r="K38" s="8" t="s">
        <v>59</v>
      </c>
      <c r="L38" s="8" t="s">
        <v>59</v>
      </c>
      <c r="M38" s="8" t="s">
        <v>59</v>
      </c>
      <c r="N38" s="8" t="s">
        <v>59</v>
      </c>
      <c r="O38" s="8" t="s">
        <v>59</v>
      </c>
      <c r="P38" s="8" t="s">
        <v>59</v>
      </c>
      <c r="Q38" s="8" t="s">
        <v>59</v>
      </c>
      <c r="R38" s="20">
        <f>IFERROR(VLOOKUP(A38,'Customer Details'!$A$7:$C$14,3,FALSE),"")</f>
        <v>0</v>
      </c>
    </row>
    <row r="39" spans="1:18" s="82" customFormat="1" ht="24" customHeight="1" x14ac:dyDescent="0.25">
      <c r="A39" s="76"/>
      <c r="B39" s="98" t="s">
        <v>206</v>
      </c>
      <c r="C39" s="75"/>
      <c r="D39" s="160"/>
      <c r="E39" s="160"/>
      <c r="F39" s="162"/>
      <c r="G39" s="164"/>
      <c r="H39" s="163"/>
      <c r="I39" s="164"/>
      <c r="J39" s="103"/>
      <c r="K39" s="103"/>
      <c r="L39" s="103"/>
      <c r="M39" s="103"/>
      <c r="N39" s="103"/>
      <c r="O39" s="103"/>
      <c r="P39" s="103"/>
      <c r="Q39" s="103"/>
      <c r="R39" s="92"/>
    </row>
    <row r="40" spans="1:18" s="1" customFormat="1" ht="12" customHeight="1" x14ac:dyDescent="0.25">
      <c r="A40" s="13" t="s">
        <v>10</v>
      </c>
      <c r="B40" s="2">
        <v>1811020</v>
      </c>
      <c r="C40" s="3" t="s">
        <v>207</v>
      </c>
      <c r="D40" s="2">
        <v>1</v>
      </c>
      <c r="E40" s="2"/>
      <c r="F40" s="7">
        <v>354.95383293817923</v>
      </c>
      <c r="G40" s="30">
        <f>IFERROR(F40*1.1,"")</f>
        <v>390.44921623199718</v>
      </c>
      <c r="H40" s="30">
        <f>IFERROR(F40*(1-R40),"")</f>
        <v>354.95383293817923</v>
      </c>
      <c r="I40" s="30">
        <f>IFERROR(H40*1.1,"")</f>
        <v>390.44921623199718</v>
      </c>
      <c r="J40" s="8" t="s">
        <v>59</v>
      </c>
      <c r="K40" s="8" t="s">
        <v>59</v>
      </c>
      <c r="L40" s="8" t="s">
        <v>59</v>
      </c>
      <c r="M40" s="8" t="s">
        <v>59</v>
      </c>
      <c r="N40" s="8" t="s">
        <v>59</v>
      </c>
      <c r="O40" s="8" t="s">
        <v>59</v>
      </c>
      <c r="P40" s="8" t="s">
        <v>59</v>
      </c>
      <c r="Q40" s="8" t="s">
        <v>59</v>
      </c>
      <c r="R40" s="20">
        <f>IFERROR(VLOOKUP(A40,'Customer Details'!$A$7:$C$14,3,FALSE),"")</f>
        <v>0</v>
      </c>
    </row>
    <row r="41" spans="1:18" s="1" customFormat="1" ht="12" customHeight="1" x14ac:dyDescent="0.25">
      <c r="A41" s="13" t="s">
        <v>10</v>
      </c>
      <c r="B41" s="2">
        <v>1811021</v>
      </c>
      <c r="C41" s="3" t="s">
        <v>208</v>
      </c>
      <c r="D41" s="2">
        <v>1</v>
      </c>
      <c r="E41" s="2"/>
      <c r="F41" s="7">
        <v>354.95383293817923</v>
      </c>
      <c r="G41" s="30">
        <f>IFERROR(F41*1.1,"")</f>
        <v>390.44921623199718</v>
      </c>
      <c r="H41" s="30">
        <f>IFERROR(F41*(1-R41),"")</f>
        <v>354.95383293817923</v>
      </c>
      <c r="I41" s="30">
        <f>IFERROR(H41*1.1,"")</f>
        <v>390.44921623199718</v>
      </c>
      <c r="J41" s="8" t="s">
        <v>59</v>
      </c>
      <c r="K41" s="8" t="s">
        <v>59</v>
      </c>
      <c r="L41" s="8" t="s">
        <v>59</v>
      </c>
      <c r="M41" s="8" t="s">
        <v>59</v>
      </c>
      <c r="N41" s="8" t="s">
        <v>59</v>
      </c>
      <c r="O41" s="8" t="s">
        <v>59</v>
      </c>
      <c r="P41" s="8" t="s">
        <v>59</v>
      </c>
      <c r="Q41" s="8" t="s">
        <v>59</v>
      </c>
      <c r="R41" s="20">
        <f>IFERROR(VLOOKUP(A41,'Customer Details'!$A$7:$C$14,3,FALSE),"")</f>
        <v>0</v>
      </c>
    </row>
    <row r="42" spans="1:18" s="82" customFormat="1" ht="24" customHeight="1" x14ac:dyDescent="0.25">
      <c r="A42" s="76"/>
      <c r="B42" s="98" t="s">
        <v>209</v>
      </c>
      <c r="C42" s="75"/>
      <c r="D42" s="160"/>
      <c r="E42" s="160"/>
      <c r="F42" s="162"/>
      <c r="G42" s="164"/>
      <c r="H42" s="163"/>
      <c r="I42" s="164"/>
      <c r="J42" s="103"/>
      <c r="K42" s="103"/>
      <c r="L42" s="103"/>
      <c r="M42" s="103"/>
      <c r="N42" s="103"/>
      <c r="O42" s="103"/>
      <c r="P42" s="103"/>
      <c r="Q42" s="103"/>
      <c r="R42" s="92"/>
    </row>
    <row r="43" spans="1:18" s="1" customFormat="1" ht="12" customHeight="1" x14ac:dyDescent="0.25">
      <c r="A43" s="13" t="s">
        <v>10</v>
      </c>
      <c r="B43" s="2">
        <v>1811045</v>
      </c>
      <c r="C43" s="3" t="s">
        <v>707</v>
      </c>
      <c r="D43" s="2">
        <v>1</v>
      </c>
      <c r="E43" s="2"/>
      <c r="F43" s="7">
        <v>81.836578149635756</v>
      </c>
      <c r="G43" s="30">
        <f>IFERROR(F43*1.1,"")</f>
        <v>90.020235964599337</v>
      </c>
      <c r="H43" s="30">
        <f>IFERROR(F43*(1-R43),"")</f>
        <v>81.836578149635756</v>
      </c>
      <c r="I43" s="30">
        <f>IFERROR(H43*1.1,"")</f>
        <v>90.020235964599337</v>
      </c>
      <c r="J43" s="8" t="s">
        <v>59</v>
      </c>
      <c r="K43" s="8" t="s">
        <v>59</v>
      </c>
      <c r="L43" s="8" t="s">
        <v>59</v>
      </c>
      <c r="M43" s="8" t="s">
        <v>59</v>
      </c>
      <c r="N43" s="8" t="s">
        <v>59</v>
      </c>
      <c r="O43" s="8" t="s">
        <v>59</v>
      </c>
      <c r="P43" s="8" t="s">
        <v>59</v>
      </c>
      <c r="Q43" s="8" t="s">
        <v>59</v>
      </c>
      <c r="R43" s="20">
        <f>IFERROR(VLOOKUP(A43,'Customer Details'!$A$7:$C$14,3,FALSE),"")</f>
        <v>0</v>
      </c>
    </row>
    <row r="44" spans="1:18" s="1" customFormat="1" ht="12" customHeight="1" x14ac:dyDescent="0.25">
      <c r="A44" s="13" t="s">
        <v>10</v>
      </c>
      <c r="B44" s="2">
        <v>1800223</v>
      </c>
      <c r="C44" s="3" t="s">
        <v>211</v>
      </c>
      <c r="D44" s="2">
        <v>1</v>
      </c>
      <c r="E44" s="2"/>
      <c r="F44" s="7">
        <v>113.38802996636279</v>
      </c>
      <c r="G44" s="30">
        <f t="shared" ref="G44:I45" si="0">IFERROR(F44*1.1,"")</f>
        <v>124.72683296299908</v>
      </c>
      <c r="H44" s="30">
        <f t="shared" ref="H44:H45" si="1">IFERROR(F44*(1-R44),"")</f>
        <v>113.38802996636279</v>
      </c>
      <c r="I44" s="30">
        <f t="shared" si="0"/>
        <v>124.72683296299908</v>
      </c>
      <c r="J44" s="8" t="s">
        <v>59</v>
      </c>
      <c r="K44" s="8" t="s">
        <v>59</v>
      </c>
      <c r="L44" s="8" t="s">
        <v>59</v>
      </c>
      <c r="M44" s="8" t="s">
        <v>59</v>
      </c>
      <c r="N44" s="8" t="s">
        <v>59</v>
      </c>
      <c r="O44" s="8" t="s">
        <v>59</v>
      </c>
      <c r="P44" s="8" t="s">
        <v>59</v>
      </c>
      <c r="Q44" s="8" t="s">
        <v>59</v>
      </c>
      <c r="R44" s="20">
        <f>IFERROR(VLOOKUP(A44,'Customer Details'!$A$7:$C$14,3,FALSE),"")</f>
        <v>0</v>
      </c>
    </row>
    <row r="45" spans="1:18" s="1" customFormat="1" ht="12" customHeight="1" x14ac:dyDescent="0.25">
      <c r="A45" s="13" t="s">
        <v>10</v>
      </c>
      <c r="B45" s="2">
        <v>1800295</v>
      </c>
      <c r="C45" s="3" t="s">
        <v>212</v>
      </c>
      <c r="D45" s="2">
        <v>1</v>
      </c>
      <c r="E45" s="2"/>
      <c r="F45" s="7">
        <v>147.89743039090797</v>
      </c>
      <c r="G45" s="30">
        <f t="shared" si="0"/>
        <v>162.68717342999878</v>
      </c>
      <c r="H45" s="30">
        <f t="shared" si="1"/>
        <v>147.89743039090797</v>
      </c>
      <c r="I45" s="30">
        <f t="shared" si="0"/>
        <v>162.68717342999878</v>
      </c>
      <c r="J45" s="8" t="s">
        <v>59</v>
      </c>
      <c r="K45" s="8" t="s">
        <v>59</v>
      </c>
      <c r="L45" s="8" t="s">
        <v>59</v>
      </c>
      <c r="M45" s="8" t="s">
        <v>59</v>
      </c>
      <c r="N45" s="8" t="s">
        <v>59</v>
      </c>
      <c r="O45" s="8" t="s">
        <v>59</v>
      </c>
      <c r="P45" s="8" t="s">
        <v>59</v>
      </c>
      <c r="Q45" s="8" t="s">
        <v>59</v>
      </c>
      <c r="R45" s="20">
        <f>IFERROR(VLOOKUP(A45,'Customer Details'!$A$7:$C$14,3,FALSE),"")</f>
        <v>0</v>
      </c>
    </row>
    <row r="46" spans="1:18" s="1" customFormat="1" ht="12" customHeight="1" x14ac:dyDescent="0.25">
      <c r="A46" s="13" t="s">
        <v>10</v>
      </c>
      <c r="B46" s="2">
        <v>1811011</v>
      </c>
      <c r="C46" s="3" t="s">
        <v>210</v>
      </c>
      <c r="D46" s="2">
        <v>1</v>
      </c>
      <c r="E46" s="2"/>
      <c r="F46" s="7">
        <v>81.836578149635756</v>
      </c>
      <c r="G46" s="30">
        <f>IFERROR(F46*1.1,"")</f>
        <v>90.020235964599337</v>
      </c>
      <c r="H46" s="30">
        <f>IFERROR(F46*(1-R46),"")</f>
        <v>81.836578149635756</v>
      </c>
      <c r="I46" s="30">
        <f>IFERROR(H46*1.1,"")</f>
        <v>90.020235964599337</v>
      </c>
      <c r="J46" s="8" t="s">
        <v>59</v>
      </c>
      <c r="K46" s="8" t="s">
        <v>59</v>
      </c>
      <c r="L46" s="8" t="s">
        <v>59</v>
      </c>
      <c r="M46" s="8" t="s">
        <v>59</v>
      </c>
      <c r="N46" s="8" t="s">
        <v>59</v>
      </c>
      <c r="O46" s="8" t="s">
        <v>59</v>
      </c>
      <c r="P46" s="8" t="s">
        <v>59</v>
      </c>
      <c r="Q46" s="8" t="s">
        <v>59</v>
      </c>
      <c r="R46" s="20">
        <f>IFERROR(VLOOKUP(A46,'Customer Details'!$A$7:$C$14,3,FALSE),"")</f>
        <v>0</v>
      </c>
    </row>
    <row r="47" spans="1:18" s="82" customFormat="1" ht="24" customHeight="1" x14ac:dyDescent="0.25">
      <c r="A47" s="76"/>
      <c r="B47" s="98" t="s">
        <v>213</v>
      </c>
      <c r="C47" s="75"/>
      <c r="D47" s="160"/>
      <c r="E47" s="160"/>
      <c r="F47" s="162"/>
      <c r="G47" s="164"/>
      <c r="H47" s="163"/>
      <c r="I47" s="164"/>
      <c r="J47" s="103"/>
      <c r="K47" s="103"/>
      <c r="L47" s="103"/>
      <c r="M47" s="103"/>
      <c r="N47" s="103"/>
      <c r="O47" s="103"/>
      <c r="P47" s="103"/>
      <c r="Q47" s="103"/>
      <c r="R47" s="92"/>
    </row>
    <row r="48" spans="1:18" s="1" customFormat="1" ht="12" customHeight="1" x14ac:dyDescent="0.25">
      <c r="A48" s="13" t="s">
        <v>10</v>
      </c>
      <c r="B48" s="2">
        <v>9015022</v>
      </c>
      <c r="C48" s="3" t="s">
        <v>214</v>
      </c>
      <c r="D48" s="2">
        <v>1</v>
      </c>
      <c r="E48" s="2"/>
      <c r="F48" s="7">
        <v>6.1623929329545</v>
      </c>
      <c r="G48" s="30">
        <f t="shared" ref="G48:I51" si="2">IFERROR(F48*1.1,"")</f>
        <v>6.7786322262499503</v>
      </c>
      <c r="H48" s="30">
        <f t="shared" ref="H48:H51" si="3">IFERROR(F48*(1-R48),"")</f>
        <v>6.1623929329545</v>
      </c>
      <c r="I48" s="30">
        <f t="shared" si="2"/>
        <v>6.7786322262499503</v>
      </c>
      <c r="J48" s="8" t="s">
        <v>59</v>
      </c>
      <c r="K48" s="8" t="s">
        <v>59</v>
      </c>
      <c r="L48" s="8" t="s">
        <v>59</v>
      </c>
      <c r="M48" s="8" t="s">
        <v>59</v>
      </c>
      <c r="N48" s="8" t="s">
        <v>59</v>
      </c>
      <c r="O48" s="8" t="s">
        <v>59</v>
      </c>
      <c r="P48" s="8" t="s">
        <v>59</v>
      </c>
      <c r="Q48" s="8" t="s">
        <v>59</v>
      </c>
      <c r="R48" s="20">
        <f>IFERROR(VLOOKUP(A48,'Customer Details'!$A$7:$C$14,3,FALSE),"")</f>
        <v>0</v>
      </c>
    </row>
    <row r="49" spans="1:18" s="1" customFormat="1" ht="12" customHeight="1" x14ac:dyDescent="0.25">
      <c r="A49" s="13" t="s">
        <v>10</v>
      </c>
      <c r="B49" s="2">
        <v>9015025</v>
      </c>
      <c r="C49" s="3" t="s">
        <v>215</v>
      </c>
      <c r="D49" s="2">
        <v>1</v>
      </c>
      <c r="E49" s="2"/>
      <c r="F49" s="7">
        <v>13.557264452499897</v>
      </c>
      <c r="G49" s="30">
        <f t="shared" si="2"/>
        <v>14.912990897749888</v>
      </c>
      <c r="H49" s="30">
        <f t="shared" si="3"/>
        <v>13.557264452499897</v>
      </c>
      <c r="I49" s="30">
        <f t="shared" si="2"/>
        <v>14.912990897749888</v>
      </c>
      <c r="J49" s="8" t="s">
        <v>59</v>
      </c>
      <c r="K49" s="8" t="s">
        <v>59</v>
      </c>
      <c r="L49" s="8" t="s">
        <v>59</v>
      </c>
      <c r="M49" s="8" t="s">
        <v>59</v>
      </c>
      <c r="N49" s="8" t="s">
        <v>59</v>
      </c>
      <c r="O49" s="8" t="s">
        <v>59</v>
      </c>
      <c r="P49" s="8" t="s">
        <v>59</v>
      </c>
      <c r="Q49" s="8" t="s">
        <v>59</v>
      </c>
      <c r="R49" s="20">
        <f>IFERROR(VLOOKUP(A49,'Customer Details'!$A$7:$C$14,3,FALSE),"")</f>
        <v>0</v>
      </c>
    </row>
    <row r="50" spans="1:18" s="1" customFormat="1" ht="12" customHeight="1" x14ac:dyDescent="0.25">
      <c r="A50" s="13" t="s">
        <v>10</v>
      </c>
      <c r="B50" s="2">
        <v>9015023</v>
      </c>
      <c r="C50" s="3" t="s">
        <v>216</v>
      </c>
      <c r="D50" s="2">
        <v>1</v>
      </c>
      <c r="E50" s="2"/>
      <c r="F50" s="7">
        <v>13.557264452499897</v>
      </c>
      <c r="G50" s="30">
        <f t="shared" si="2"/>
        <v>14.912990897749888</v>
      </c>
      <c r="H50" s="30">
        <f t="shared" si="3"/>
        <v>13.557264452499897</v>
      </c>
      <c r="I50" s="30">
        <f t="shared" si="2"/>
        <v>14.912990897749888</v>
      </c>
      <c r="J50" s="8" t="s">
        <v>59</v>
      </c>
      <c r="K50" s="8" t="s">
        <v>59</v>
      </c>
      <c r="L50" s="8" t="s">
        <v>59</v>
      </c>
      <c r="M50" s="8" t="s">
        <v>59</v>
      </c>
      <c r="N50" s="8" t="s">
        <v>59</v>
      </c>
      <c r="O50" s="8" t="s">
        <v>59</v>
      </c>
      <c r="P50" s="8" t="s">
        <v>59</v>
      </c>
      <c r="Q50" s="8" t="s">
        <v>59</v>
      </c>
      <c r="R50" s="20">
        <f>IFERROR(VLOOKUP(A50,'Customer Details'!$A$7:$C$14,3,FALSE),"")</f>
        <v>0</v>
      </c>
    </row>
    <row r="51" spans="1:18" s="1" customFormat="1" ht="12" customHeight="1" x14ac:dyDescent="0.25">
      <c r="A51" s="13" t="s">
        <v>10</v>
      </c>
      <c r="B51" s="2">
        <v>9015238</v>
      </c>
      <c r="C51" s="3" t="s">
        <v>217</v>
      </c>
      <c r="D51" s="2">
        <v>1</v>
      </c>
      <c r="E51" s="2"/>
      <c r="F51" s="7">
        <v>11.092307279318099</v>
      </c>
      <c r="G51" s="30">
        <f t="shared" si="2"/>
        <v>12.20153800724991</v>
      </c>
      <c r="H51" s="30">
        <f t="shared" si="3"/>
        <v>11.092307279318099</v>
      </c>
      <c r="I51" s="30">
        <f t="shared" si="2"/>
        <v>12.20153800724991</v>
      </c>
      <c r="J51" s="8" t="s">
        <v>59</v>
      </c>
      <c r="K51" s="8" t="s">
        <v>59</v>
      </c>
      <c r="L51" s="8" t="s">
        <v>59</v>
      </c>
      <c r="M51" s="8" t="s">
        <v>59</v>
      </c>
      <c r="N51" s="8" t="s">
        <v>59</v>
      </c>
      <c r="O51" s="8" t="s">
        <v>59</v>
      </c>
      <c r="P51" s="8" t="s">
        <v>59</v>
      </c>
      <c r="Q51" s="8" t="s">
        <v>59</v>
      </c>
      <c r="R51" s="20">
        <f>IFERROR(VLOOKUP(A51,'Customer Details'!$A$7:$C$14,3,FALSE),"")</f>
        <v>0</v>
      </c>
    </row>
    <row r="52" spans="1:18" s="82" customFormat="1" ht="24" customHeight="1" x14ac:dyDescent="0.25">
      <c r="A52" s="76"/>
      <c r="B52" s="98" t="s">
        <v>218</v>
      </c>
      <c r="C52" s="75"/>
      <c r="D52" s="160"/>
      <c r="E52" s="160"/>
      <c r="F52" s="162"/>
      <c r="G52" s="164"/>
      <c r="H52" s="163"/>
      <c r="I52" s="164"/>
      <c r="J52" s="103"/>
      <c r="K52" s="103"/>
      <c r="L52" s="103"/>
      <c r="M52" s="103"/>
      <c r="N52" s="103"/>
      <c r="O52" s="103"/>
      <c r="P52" s="103"/>
      <c r="Q52" s="103"/>
      <c r="R52" s="92"/>
    </row>
    <row r="53" spans="1:18" s="1" customFormat="1" ht="12" customHeight="1" x14ac:dyDescent="0.25">
      <c r="A53" s="13" t="s">
        <v>10</v>
      </c>
      <c r="B53" s="2">
        <v>1810334</v>
      </c>
      <c r="C53" s="3" t="s">
        <v>219</v>
      </c>
      <c r="D53" s="2">
        <v>1</v>
      </c>
      <c r="E53" s="2"/>
      <c r="F53" s="7">
        <v>343.86152565886107</v>
      </c>
      <c r="G53" s="30">
        <f>IFERROR(F53*1.1,"")</f>
        <v>378.24767822474723</v>
      </c>
      <c r="H53" s="30">
        <f>IFERROR(F53*(1-R53),"")</f>
        <v>343.86152565886107</v>
      </c>
      <c r="I53" s="30">
        <f>IFERROR(H53*1.1,"")</f>
        <v>378.24767822474723</v>
      </c>
      <c r="J53" s="8" t="s">
        <v>59</v>
      </c>
      <c r="K53" s="8" t="s">
        <v>59</v>
      </c>
      <c r="L53" s="8" t="s">
        <v>59</v>
      </c>
      <c r="M53" s="8" t="s">
        <v>59</v>
      </c>
      <c r="N53" s="8" t="s">
        <v>59</v>
      </c>
      <c r="O53" s="8" t="s">
        <v>59</v>
      </c>
      <c r="P53" s="8" t="s">
        <v>59</v>
      </c>
      <c r="Q53" s="8" t="s">
        <v>59</v>
      </c>
      <c r="R53" s="20">
        <f>IFERROR(VLOOKUP(A53,'Customer Details'!$A$7:$C$14,3,FALSE),"")</f>
        <v>0</v>
      </c>
    </row>
    <row r="54" spans="1:18" s="1" customFormat="1" ht="12" customHeight="1" x14ac:dyDescent="0.25">
      <c r="A54" s="13" t="s">
        <v>10</v>
      </c>
      <c r="B54" s="2">
        <v>1810803</v>
      </c>
      <c r="C54" s="3" t="s">
        <v>220</v>
      </c>
      <c r="D54" s="2">
        <v>1</v>
      </c>
      <c r="E54" s="2"/>
      <c r="F54" s="7">
        <v>752.4</v>
      </c>
      <c r="G54" s="30">
        <f>IFERROR(F54*1.1,"")</f>
        <v>827.64</v>
      </c>
      <c r="H54" s="30">
        <f>IFERROR(F54*(1-R54),"")</f>
        <v>752.4</v>
      </c>
      <c r="I54" s="30">
        <f>IFERROR(H54*1.1,"")</f>
        <v>827.64</v>
      </c>
      <c r="J54" s="8" t="s">
        <v>59</v>
      </c>
      <c r="K54" s="8" t="s">
        <v>59</v>
      </c>
      <c r="L54" s="8" t="s">
        <v>59</v>
      </c>
      <c r="M54" s="8" t="s">
        <v>59</v>
      </c>
      <c r="N54" s="8" t="s">
        <v>59</v>
      </c>
      <c r="O54" s="8" t="s">
        <v>59</v>
      </c>
      <c r="P54" s="8" t="s">
        <v>59</v>
      </c>
      <c r="Q54" s="8" t="s">
        <v>59</v>
      </c>
      <c r="R54" s="20">
        <f>IFERROR(VLOOKUP(A54,'Customer Details'!$A$7:$C$14,3,FALSE),"")</f>
        <v>0</v>
      </c>
    </row>
    <row r="55" spans="1:18" s="82" customFormat="1" ht="24" customHeight="1" x14ac:dyDescent="0.25">
      <c r="A55" s="76"/>
      <c r="B55" s="98" t="s">
        <v>221</v>
      </c>
      <c r="C55" s="75"/>
      <c r="D55" s="160"/>
      <c r="E55" s="160"/>
      <c r="F55" s="162"/>
      <c r="G55" s="164"/>
      <c r="H55" s="163"/>
      <c r="I55" s="164"/>
      <c r="J55" s="103"/>
      <c r="K55" s="103"/>
      <c r="L55" s="103"/>
      <c r="M55" s="103"/>
      <c r="N55" s="103"/>
      <c r="O55" s="103"/>
      <c r="P55" s="103"/>
      <c r="Q55" s="103"/>
      <c r="R55" s="92"/>
    </row>
    <row r="56" spans="1:18" s="3" customFormat="1" ht="12" customHeight="1" x14ac:dyDescent="0.25">
      <c r="A56" s="2" t="s">
        <v>10</v>
      </c>
      <c r="B56" s="2">
        <v>1841064</v>
      </c>
      <c r="C56" s="3" t="s">
        <v>222</v>
      </c>
      <c r="D56" s="2">
        <v>1</v>
      </c>
      <c r="E56" s="2" t="s">
        <v>92</v>
      </c>
      <c r="F56" s="7">
        <v>87.507255000000001</v>
      </c>
      <c r="G56" s="30">
        <f>IFERROR(F56*1.1,"")</f>
        <v>96.257980500000002</v>
      </c>
      <c r="H56" s="30">
        <f>IFERROR(F56*(1-R56),"")</f>
        <v>87.507255000000001</v>
      </c>
      <c r="I56" s="30">
        <f>IFERROR(H56*1.1,"")</f>
        <v>96.257980500000002</v>
      </c>
      <c r="J56" s="8" t="s">
        <v>59</v>
      </c>
      <c r="K56" s="8" t="s">
        <v>59</v>
      </c>
      <c r="L56" s="8" t="s">
        <v>59</v>
      </c>
      <c r="M56" s="8" t="s">
        <v>59</v>
      </c>
      <c r="N56" s="8" t="s">
        <v>59</v>
      </c>
      <c r="O56" s="8" t="s">
        <v>59</v>
      </c>
      <c r="P56" s="8" t="s">
        <v>59</v>
      </c>
      <c r="Q56" s="8" t="s">
        <v>59</v>
      </c>
      <c r="R56" s="20">
        <f>IFERROR(VLOOKUP(A56,'Customer Details'!$A$7:$C$14,3,FALSE),"")</f>
        <v>0</v>
      </c>
    </row>
    <row r="57" spans="1:18" s="82" customFormat="1" ht="24" customHeight="1" x14ac:dyDescent="0.25">
      <c r="A57" s="76"/>
      <c r="B57" s="98" t="s">
        <v>223</v>
      </c>
      <c r="C57" s="75"/>
      <c r="D57" s="160"/>
      <c r="E57" s="160"/>
      <c r="F57" s="162"/>
      <c r="G57" s="164"/>
      <c r="H57" s="163"/>
      <c r="I57" s="164"/>
      <c r="J57" s="103"/>
      <c r="K57" s="103"/>
      <c r="L57" s="103"/>
      <c r="M57" s="103"/>
      <c r="N57" s="103"/>
      <c r="O57" s="103"/>
      <c r="P57" s="103"/>
      <c r="Q57" s="103"/>
      <c r="R57" s="92"/>
    </row>
    <row r="58" spans="1:18" s="1" customFormat="1" ht="12" customHeight="1" x14ac:dyDescent="0.25">
      <c r="A58" s="13" t="s">
        <v>10</v>
      </c>
      <c r="B58" s="2">
        <v>9014400</v>
      </c>
      <c r="C58" s="3" t="s">
        <v>224</v>
      </c>
      <c r="D58" s="2">
        <v>1</v>
      </c>
      <c r="E58" s="2"/>
      <c r="F58" s="7">
        <v>341.39656848567932</v>
      </c>
      <c r="G58" s="30">
        <f t="shared" ref="G58:I63" si="4">IFERROR(F58*1.1,"")</f>
        <v>375.53622533424726</v>
      </c>
      <c r="H58" s="30">
        <f t="shared" ref="H58:H63" si="5">IFERROR(F58*(1-R58),"")</f>
        <v>341.39656848567932</v>
      </c>
      <c r="I58" s="30">
        <f t="shared" si="4"/>
        <v>375.53622533424726</v>
      </c>
      <c r="L58" s="8" t="s">
        <v>59</v>
      </c>
      <c r="R58" s="19">
        <f>IFERROR(VLOOKUP(A58,'Customer Details'!$A$7:$C$14,3,FALSE),"")</f>
        <v>0</v>
      </c>
    </row>
    <row r="59" spans="1:18" s="1" customFormat="1" ht="12" customHeight="1" x14ac:dyDescent="0.25">
      <c r="A59" s="13" t="s">
        <v>10</v>
      </c>
      <c r="B59" s="2">
        <v>9013809</v>
      </c>
      <c r="C59" s="3" t="s">
        <v>225</v>
      </c>
      <c r="D59" s="2">
        <v>1</v>
      </c>
      <c r="E59" s="2"/>
      <c r="F59" s="7">
        <v>341.39656848567932</v>
      </c>
      <c r="G59" s="30">
        <f t="shared" si="4"/>
        <v>375.53622533424726</v>
      </c>
      <c r="H59" s="30">
        <f t="shared" si="5"/>
        <v>341.39656848567932</v>
      </c>
      <c r="I59" s="30">
        <f t="shared" si="4"/>
        <v>375.53622533424726</v>
      </c>
      <c r="L59" s="8" t="s">
        <v>59</v>
      </c>
      <c r="R59" s="19">
        <f>IFERROR(VLOOKUP(A59,'Customer Details'!$A$7:$C$14,3,FALSE),"")</f>
        <v>0</v>
      </c>
    </row>
    <row r="60" spans="1:18" s="1" customFormat="1" ht="12" customHeight="1" x14ac:dyDescent="0.25">
      <c r="A60" s="13" t="s">
        <v>10</v>
      </c>
      <c r="B60" s="2">
        <v>9013847</v>
      </c>
      <c r="C60" s="3" t="s">
        <v>226</v>
      </c>
      <c r="D60" s="2">
        <v>1</v>
      </c>
      <c r="E60" s="2"/>
      <c r="F60" s="7">
        <v>341.39656848567932</v>
      </c>
      <c r="G60" s="30">
        <f t="shared" si="4"/>
        <v>375.53622533424726</v>
      </c>
      <c r="H60" s="30">
        <f t="shared" si="5"/>
        <v>341.39656848567932</v>
      </c>
      <c r="I60" s="30">
        <f t="shared" si="4"/>
        <v>375.53622533424726</v>
      </c>
      <c r="L60" s="8" t="s">
        <v>59</v>
      </c>
      <c r="R60" s="19">
        <f>IFERROR(VLOOKUP(A60,'Customer Details'!$A$7:$C$14,3,FALSE),"")</f>
        <v>0</v>
      </c>
    </row>
    <row r="61" spans="1:18" s="1" customFormat="1" ht="12" customHeight="1" x14ac:dyDescent="0.25">
      <c r="A61" s="13" t="s">
        <v>10</v>
      </c>
      <c r="B61" s="2">
        <v>1816068</v>
      </c>
      <c r="C61" s="3" t="s">
        <v>227</v>
      </c>
      <c r="D61" s="2">
        <v>1</v>
      </c>
      <c r="E61" s="2"/>
      <c r="F61" s="7">
        <v>310.58460382090669</v>
      </c>
      <c r="G61" s="30">
        <f t="shared" si="4"/>
        <v>341.64306420299738</v>
      </c>
      <c r="H61" s="30">
        <f t="shared" si="5"/>
        <v>310.58460382090669</v>
      </c>
      <c r="I61" s="30">
        <f t="shared" si="4"/>
        <v>341.64306420299738</v>
      </c>
      <c r="L61" s="8" t="s">
        <v>59</v>
      </c>
      <c r="M61" s="8" t="s">
        <v>59</v>
      </c>
      <c r="N61" s="8" t="s">
        <v>59</v>
      </c>
      <c r="R61" s="19">
        <f>IFERROR(VLOOKUP(A61,'Customer Details'!$A$7:$C$14,3,FALSE),"")</f>
        <v>0</v>
      </c>
    </row>
    <row r="62" spans="1:18" s="1" customFormat="1" ht="12" customHeight="1" x14ac:dyDescent="0.25">
      <c r="A62" s="13" t="s">
        <v>10</v>
      </c>
      <c r="B62" s="2">
        <v>1818212</v>
      </c>
      <c r="C62" s="3" t="s">
        <v>228</v>
      </c>
      <c r="D62" s="2">
        <v>1</v>
      </c>
      <c r="E62" s="2"/>
      <c r="F62" s="7">
        <v>428.90254813363316</v>
      </c>
      <c r="G62" s="30">
        <f t="shared" si="4"/>
        <v>471.79280294699652</v>
      </c>
      <c r="H62" s="30">
        <f t="shared" si="5"/>
        <v>428.90254813363316</v>
      </c>
      <c r="I62" s="30">
        <f t="shared" si="4"/>
        <v>471.79280294699652</v>
      </c>
      <c r="L62" s="8" t="s">
        <v>59</v>
      </c>
      <c r="M62" s="8" t="s">
        <v>59</v>
      </c>
      <c r="N62" s="8" t="s">
        <v>59</v>
      </c>
      <c r="R62" s="19">
        <f>IFERROR(VLOOKUP(A62,'Customer Details'!$A$7:$C$14,3,FALSE),"")</f>
        <v>0</v>
      </c>
    </row>
    <row r="63" spans="1:18" s="1" customFormat="1" ht="12" customHeight="1" x14ac:dyDescent="0.25">
      <c r="A63" s="13" t="s">
        <v>10</v>
      </c>
      <c r="B63" s="2">
        <v>9013075</v>
      </c>
      <c r="C63" s="3" t="s">
        <v>229</v>
      </c>
      <c r="D63" s="2">
        <v>1</v>
      </c>
      <c r="E63" s="2" t="s">
        <v>92</v>
      </c>
      <c r="F63" s="7">
        <v>650.748693719995</v>
      </c>
      <c r="G63" s="30">
        <f t="shared" si="4"/>
        <v>715.82356309199452</v>
      </c>
      <c r="H63" s="30">
        <f t="shared" si="5"/>
        <v>650.748693719995</v>
      </c>
      <c r="I63" s="30">
        <f t="shared" si="4"/>
        <v>715.82356309199452</v>
      </c>
      <c r="J63" s="8" t="s">
        <v>59</v>
      </c>
      <c r="K63" s="8" t="s">
        <v>59</v>
      </c>
      <c r="L63" s="8" t="s">
        <v>59</v>
      </c>
      <c r="M63" s="8" t="s">
        <v>59</v>
      </c>
      <c r="N63" s="8" t="s">
        <v>59</v>
      </c>
      <c r="O63" s="8"/>
      <c r="P63" s="8" t="s">
        <v>59</v>
      </c>
      <c r="Q63" s="8"/>
      <c r="R63" s="20">
        <f>IFERROR(VLOOKUP(A63,'Customer Details'!$A$7:$C$14,3,FALSE),"")</f>
        <v>0</v>
      </c>
    </row>
    <row r="64" spans="1:18" s="82" customFormat="1" ht="24" customHeight="1" x14ac:dyDescent="0.25">
      <c r="A64" s="76"/>
      <c r="B64" s="98" t="s">
        <v>230</v>
      </c>
      <c r="C64" s="75"/>
      <c r="D64" s="160"/>
      <c r="E64" s="160"/>
      <c r="F64" s="162"/>
      <c r="G64" s="164"/>
      <c r="H64" s="163"/>
      <c r="I64" s="164"/>
      <c r="J64" s="103"/>
      <c r="K64" s="103"/>
      <c r="L64" s="103"/>
      <c r="M64" s="103"/>
      <c r="N64" s="103"/>
      <c r="O64" s="103"/>
      <c r="P64" s="103"/>
      <c r="Q64" s="103"/>
      <c r="R64" s="92"/>
    </row>
    <row r="65" spans="1:18" s="1" customFormat="1" ht="12" customHeight="1" x14ac:dyDescent="0.25">
      <c r="A65" s="13" t="s">
        <v>10</v>
      </c>
      <c r="B65" s="2">
        <v>1810314</v>
      </c>
      <c r="C65" s="3" t="s">
        <v>687</v>
      </c>
      <c r="D65" s="2">
        <v>1</v>
      </c>
      <c r="E65" s="2" t="s">
        <v>511</v>
      </c>
      <c r="F65" s="7">
        <v>260.47669999999999</v>
      </c>
      <c r="G65" s="30">
        <f>IFERROR(F65*1.1,"")</f>
        <v>286.52437000000003</v>
      </c>
      <c r="H65" s="30">
        <f>IFERROR(F65*(1-R65),"")</f>
        <v>260.47669999999999</v>
      </c>
      <c r="I65" s="30">
        <f>IFERROR(H65*1.1,"")</f>
        <v>286.52437000000003</v>
      </c>
      <c r="L65" s="8" t="s">
        <v>59</v>
      </c>
      <c r="M65" s="8" t="s">
        <v>59</v>
      </c>
      <c r="N65" s="8"/>
      <c r="P65" s="8" t="s">
        <v>59</v>
      </c>
      <c r="Q65" s="8"/>
      <c r="R65" s="20">
        <f>IFERROR(VLOOKUP(A65,'Customer Details'!$A$7:$C$14,3,FALSE),"")</f>
        <v>0</v>
      </c>
    </row>
    <row r="66" spans="1:18" s="1" customFormat="1" ht="12" customHeight="1" x14ac:dyDescent="0.25">
      <c r="A66" s="13" t="s">
        <v>10</v>
      </c>
      <c r="B66" s="2">
        <v>1810783</v>
      </c>
      <c r="C66" s="3" t="s">
        <v>231</v>
      </c>
      <c r="D66" s="2">
        <v>1</v>
      </c>
      <c r="E66" s="2" t="s">
        <v>92</v>
      </c>
      <c r="F66" s="7">
        <v>369.74357597726998</v>
      </c>
      <c r="G66" s="30">
        <f>IFERROR(F66*1.1,"")</f>
        <v>406.71793357499701</v>
      </c>
      <c r="H66" s="30">
        <f>IFERROR(F66*(1-R66),"")</f>
        <v>369.74357597726998</v>
      </c>
      <c r="I66" s="30">
        <f>IFERROR(H66*1.1,"")</f>
        <v>406.71793357499701</v>
      </c>
      <c r="L66" s="8" t="s">
        <v>59</v>
      </c>
      <c r="M66" s="8" t="s">
        <v>59</v>
      </c>
      <c r="N66" s="8"/>
      <c r="P66" s="8" t="s">
        <v>59</v>
      </c>
      <c r="Q66" s="8" t="s">
        <v>59</v>
      </c>
      <c r="R66" s="20">
        <f>IFERROR(VLOOKUP(A66,'Customer Details'!$A$7:$C$14,3,FALSE),"")</f>
        <v>0</v>
      </c>
    </row>
    <row r="67" spans="1:18" s="1" customFormat="1" ht="12" customHeight="1" x14ac:dyDescent="0.25">
      <c r="A67" s="13" t="s">
        <v>10</v>
      </c>
      <c r="B67" s="2">
        <v>1810784</v>
      </c>
      <c r="C67" s="3" t="s">
        <v>232</v>
      </c>
      <c r="D67" s="2">
        <v>1</v>
      </c>
      <c r="E67" s="2"/>
      <c r="F67" s="7">
        <v>369.74357597726998</v>
      </c>
      <c r="G67" s="30">
        <f>IFERROR(F67*1.1,"")</f>
        <v>406.71793357499701</v>
      </c>
      <c r="H67" s="30">
        <f>IFERROR(F67*(1-R67),"")</f>
        <v>369.74357597726998</v>
      </c>
      <c r="I67" s="30">
        <f>IFERROR(H67*1.1,"")</f>
        <v>406.71793357499701</v>
      </c>
      <c r="L67" s="8" t="s">
        <v>59</v>
      </c>
      <c r="M67" s="8" t="s">
        <v>59</v>
      </c>
      <c r="N67" s="8"/>
      <c r="P67" s="8" t="s">
        <v>59</v>
      </c>
      <c r="Q67" s="8" t="s">
        <v>59</v>
      </c>
      <c r="R67" s="20">
        <f>IFERROR(VLOOKUP(A67,'Customer Details'!$A$7:$C$14,3,FALSE),"")</f>
        <v>0</v>
      </c>
    </row>
    <row r="68" spans="1:18" s="1" customFormat="1" ht="12" customHeight="1" x14ac:dyDescent="0.25">
      <c r="A68" s="13" t="s">
        <v>10</v>
      </c>
      <c r="B68" s="2">
        <v>1810806</v>
      </c>
      <c r="C68" s="3" t="s">
        <v>233</v>
      </c>
      <c r="D68" s="2">
        <v>1</v>
      </c>
      <c r="E68" s="2" t="s">
        <v>92</v>
      </c>
      <c r="F68" s="7">
        <v>380.83588325658803</v>
      </c>
      <c r="G68" s="30">
        <f>IFERROR(F68*1.1,"")</f>
        <v>418.91947158224684</v>
      </c>
      <c r="H68" s="30">
        <f>IFERROR(F68*(1-R68),"")</f>
        <v>380.83588325658803</v>
      </c>
      <c r="I68" s="30">
        <f>IFERROR(H68*1.1,"")</f>
        <v>418.91947158224684</v>
      </c>
      <c r="L68" s="6"/>
      <c r="N68" s="8" t="s">
        <v>59</v>
      </c>
      <c r="R68" s="19">
        <f>IFERROR(VLOOKUP(A68,'Customer Details'!$A$7:$C$14,3,FALSE),"")</f>
        <v>0</v>
      </c>
    </row>
    <row r="69" spans="1:18" s="1" customFormat="1" ht="12" customHeight="1" x14ac:dyDescent="0.25">
      <c r="A69" s="13" t="s">
        <v>10</v>
      </c>
      <c r="B69" s="2">
        <v>1810802</v>
      </c>
      <c r="C69" s="3" t="s">
        <v>234</v>
      </c>
      <c r="D69" s="2">
        <v>1</v>
      </c>
      <c r="E69" s="2"/>
      <c r="F69" s="7">
        <v>380.83588325658803</v>
      </c>
      <c r="G69" s="30">
        <f>IFERROR(F69*1.1,"")</f>
        <v>418.91947158224684</v>
      </c>
      <c r="H69" s="30">
        <f>IFERROR(F69*(1-R69),"")</f>
        <v>380.83588325658803</v>
      </c>
      <c r="I69" s="30">
        <f>IFERROR(H69*1.1,"")</f>
        <v>418.91947158224684</v>
      </c>
      <c r="L69" s="6"/>
      <c r="N69" s="8" t="s">
        <v>59</v>
      </c>
      <c r="R69" s="19">
        <f>IFERROR(VLOOKUP(A69,'Customer Details'!$A$7:$C$14,3,FALSE),"")</f>
        <v>0</v>
      </c>
    </row>
    <row r="70" spans="1:18" s="82" customFormat="1" ht="24" customHeight="1" x14ac:dyDescent="0.25">
      <c r="A70" s="76"/>
      <c r="B70" s="98" t="s">
        <v>235</v>
      </c>
      <c r="C70" s="75"/>
      <c r="D70" s="160"/>
      <c r="E70" s="160"/>
      <c r="F70" s="162"/>
      <c r="G70" s="164"/>
      <c r="H70" s="163"/>
      <c r="I70" s="164"/>
      <c r="J70" s="103"/>
      <c r="K70" s="103"/>
      <c r="L70" s="103"/>
      <c r="M70" s="103"/>
      <c r="N70" s="103"/>
      <c r="O70" s="103"/>
      <c r="P70" s="103"/>
      <c r="Q70" s="103"/>
      <c r="R70" s="92"/>
    </row>
    <row r="71" spans="1:18" s="1" customFormat="1" ht="12" customHeight="1" x14ac:dyDescent="0.25">
      <c r="A71" s="13" t="s">
        <v>10</v>
      </c>
      <c r="B71" s="2">
        <v>1810628</v>
      </c>
      <c r="C71" s="3" t="s">
        <v>236</v>
      </c>
      <c r="D71" s="2">
        <v>1</v>
      </c>
      <c r="E71" s="2" t="s">
        <v>92</v>
      </c>
      <c r="F71" s="7">
        <v>172.54700212272596</v>
      </c>
      <c r="G71" s="30">
        <f>IFERROR(F71*1.1,"")</f>
        <v>189.80170233499857</v>
      </c>
      <c r="H71" s="30">
        <f>IFERROR(F71*(1-R71),"")</f>
        <v>172.54700212272596</v>
      </c>
      <c r="I71" s="30">
        <f>IFERROR(H71*1.1,"")</f>
        <v>189.80170233499857</v>
      </c>
      <c r="J71" s="8" t="s">
        <v>59</v>
      </c>
      <c r="K71" s="8" t="s">
        <v>59</v>
      </c>
      <c r="L71" s="8" t="s">
        <v>59</v>
      </c>
      <c r="M71" s="8" t="s">
        <v>59</v>
      </c>
      <c r="N71" s="8" t="s">
        <v>59</v>
      </c>
      <c r="O71" s="8" t="s">
        <v>59</v>
      </c>
      <c r="P71" s="8" t="s">
        <v>59</v>
      </c>
      <c r="Q71" s="8" t="s">
        <v>59</v>
      </c>
      <c r="R71" s="20">
        <f>IFERROR(VLOOKUP(A71,'Customer Details'!$A$7:$C$14,3,FALSE),"")</f>
        <v>0</v>
      </c>
    </row>
    <row r="72" spans="1:18" s="82" customFormat="1" ht="24" customHeight="1" x14ac:dyDescent="0.25">
      <c r="A72" s="76"/>
      <c r="B72" s="98" t="s">
        <v>600</v>
      </c>
      <c r="C72" s="75"/>
      <c r="D72" s="160"/>
      <c r="E72" s="160"/>
      <c r="F72" s="162"/>
      <c r="G72" s="164"/>
      <c r="H72" s="163"/>
      <c r="I72" s="164"/>
      <c r="J72" s="103"/>
      <c r="K72" s="103"/>
      <c r="L72" s="103"/>
      <c r="M72" s="103"/>
      <c r="N72" s="103"/>
      <c r="O72" s="103"/>
      <c r="P72" s="103"/>
      <c r="Q72" s="103"/>
      <c r="R72" s="92"/>
    </row>
    <row r="73" spans="1:18" s="1" customFormat="1" ht="12" customHeight="1" x14ac:dyDescent="0.3">
      <c r="A73" s="13" t="s">
        <v>10</v>
      </c>
      <c r="B73" s="2">
        <v>1871260</v>
      </c>
      <c r="C73" s="3" t="s">
        <v>636</v>
      </c>
      <c r="D73" s="2">
        <v>1</v>
      </c>
      <c r="E73" s="2"/>
      <c r="F73" s="7">
        <v>181.1819955</v>
      </c>
      <c r="G73" s="30">
        <f>IFERROR(F73*1.1,"")</f>
        <v>199.30019505000001</v>
      </c>
      <c r="H73" s="30">
        <f>IFERROR(F73*(1-R73),"")</f>
        <v>181.1819955</v>
      </c>
      <c r="I73" s="30">
        <f>IFERROR(H73*1.1,"")</f>
        <v>199.30019505000001</v>
      </c>
      <c r="J73" s="8" t="s">
        <v>59</v>
      </c>
      <c r="K73" s="8" t="s">
        <v>59</v>
      </c>
      <c r="L73" s="8" t="s">
        <v>59</v>
      </c>
      <c r="M73" s="8" t="s">
        <v>59</v>
      </c>
      <c r="N73" s="8" t="s">
        <v>59</v>
      </c>
      <c r="O73" s="8" t="s">
        <v>59</v>
      </c>
      <c r="P73" s="8" t="s">
        <v>59</v>
      </c>
      <c r="Q73" s="8" t="s">
        <v>59</v>
      </c>
      <c r="R73" s="20">
        <f>IFERROR(VLOOKUP(A73,'Customer Details'!$A$7:$C$14,3,FALSE),"")</f>
        <v>0</v>
      </c>
    </row>
    <row r="74" spans="1:18" s="1" customFormat="1" ht="12" customHeight="1" x14ac:dyDescent="0.25">
      <c r="A74" s="13" t="s">
        <v>10</v>
      </c>
      <c r="B74" s="2">
        <v>1871259</v>
      </c>
      <c r="C74" s="3" t="s">
        <v>601</v>
      </c>
      <c r="D74" s="2">
        <v>1</v>
      </c>
      <c r="E74" s="2"/>
      <c r="F74" s="7">
        <v>181.1819955</v>
      </c>
      <c r="G74" s="30">
        <f>IFERROR(F74*1.1,"")</f>
        <v>199.30019505000001</v>
      </c>
      <c r="H74" s="30">
        <f>IFERROR(F74*(1-R74),"")</f>
        <v>181.1819955</v>
      </c>
      <c r="I74" s="30">
        <f>IFERROR(H74*1.1,"")</f>
        <v>199.30019505000001</v>
      </c>
      <c r="J74" s="8" t="s">
        <v>59</v>
      </c>
      <c r="K74" s="8" t="s">
        <v>59</v>
      </c>
      <c r="L74" s="8" t="s">
        <v>59</v>
      </c>
      <c r="M74" s="8" t="s">
        <v>59</v>
      </c>
      <c r="N74" s="8" t="s">
        <v>59</v>
      </c>
      <c r="O74" s="8" t="s">
        <v>59</v>
      </c>
      <c r="P74" s="8" t="s">
        <v>59</v>
      </c>
      <c r="Q74" s="8" t="s">
        <v>59</v>
      </c>
      <c r="R74" s="20">
        <f>IFERROR(VLOOKUP(A74,'Customer Details'!$A$7:$C$14,3,FALSE),"")</f>
        <v>0</v>
      </c>
    </row>
    <row r="75" spans="1:18" s="82" customFormat="1" ht="24" customHeight="1" x14ac:dyDescent="0.25">
      <c r="A75" s="76"/>
      <c r="B75" s="98" t="s">
        <v>237</v>
      </c>
      <c r="C75" s="75"/>
      <c r="D75" s="160"/>
      <c r="E75" s="160"/>
      <c r="F75" s="162"/>
      <c r="G75" s="164"/>
      <c r="H75" s="163"/>
      <c r="I75" s="164"/>
      <c r="J75" s="103"/>
      <c r="K75" s="103"/>
      <c r="L75" s="103"/>
      <c r="M75" s="103"/>
      <c r="N75" s="103"/>
      <c r="O75" s="103"/>
      <c r="P75" s="103"/>
      <c r="Q75" s="103"/>
      <c r="R75" s="92"/>
    </row>
    <row r="76" spans="1:18" s="1" customFormat="1" ht="12" customHeight="1" x14ac:dyDescent="0.25">
      <c r="A76" s="13" t="s">
        <v>10</v>
      </c>
      <c r="B76" s="2">
        <v>1800508</v>
      </c>
      <c r="C76" s="3" t="s">
        <v>645</v>
      </c>
      <c r="D76" s="2">
        <v>1</v>
      </c>
      <c r="E76" s="7"/>
      <c r="F76" s="7">
        <v>27.114528904999794</v>
      </c>
      <c r="G76" s="30">
        <f>IFERROR(F76*1.1,"")</f>
        <v>29.825981795499775</v>
      </c>
      <c r="H76" s="30">
        <f>IFERROR(F76*(1-R76),"")</f>
        <v>27.114528904999794</v>
      </c>
      <c r="I76" s="30">
        <f>IFERROR(H76*1.1,"")</f>
        <v>29.825981795499775</v>
      </c>
      <c r="J76" s="8" t="s">
        <v>59</v>
      </c>
      <c r="K76" s="8" t="s">
        <v>59</v>
      </c>
      <c r="L76" s="8" t="s">
        <v>59</v>
      </c>
      <c r="M76" s="8" t="s">
        <v>59</v>
      </c>
      <c r="N76" s="8" t="s">
        <v>59</v>
      </c>
      <c r="O76" s="8"/>
      <c r="P76" s="8" t="s">
        <v>59</v>
      </c>
      <c r="Q76" s="8" t="s">
        <v>59</v>
      </c>
      <c r="R76" s="20">
        <f>IFERROR(VLOOKUP(A76,'Customer Details'!$A$7:$C$14,3,FALSE),"")</f>
        <v>0</v>
      </c>
    </row>
    <row r="77" spans="1:18" s="1" customFormat="1" ht="12" customHeight="1" x14ac:dyDescent="0.25">
      <c r="A77" s="13" t="s">
        <v>10</v>
      </c>
      <c r="B77" s="2">
        <v>1800509</v>
      </c>
      <c r="C77" s="3" t="s">
        <v>646</v>
      </c>
      <c r="D77" s="2">
        <v>1</v>
      </c>
      <c r="E77" s="7"/>
      <c r="F77" s="7">
        <v>36.974357597726986</v>
      </c>
      <c r="G77" s="30">
        <f>IFERROR(F77*1.1,"")</f>
        <v>40.671793357499688</v>
      </c>
      <c r="H77" s="30">
        <f>IFERROR(F77*(1-R77),"")</f>
        <v>36.974357597726986</v>
      </c>
      <c r="I77" s="30">
        <f>IFERROR(H77*1.1,"")</f>
        <v>40.671793357499688</v>
      </c>
      <c r="J77" s="8" t="s">
        <v>59</v>
      </c>
      <c r="K77" s="8" t="s">
        <v>59</v>
      </c>
      <c r="L77" s="8" t="s">
        <v>59</v>
      </c>
      <c r="M77" s="8" t="s">
        <v>59</v>
      </c>
      <c r="N77" s="8" t="s">
        <v>59</v>
      </c>
      <c r="O77" s="8"/>
      <c r="P77" s="8" t="s">
        <v>59</v>
      </c>
      <c r="Q77" s="8" t="s">
        <v>59</v>
      </c>
      <c r="R77" s="20">
        <f>IFERROR(VLOOKUP(A77,'Customer Details'!$A$7:$C$14,3,FALSE),"")</f>
        <v>0</v>
      </c>
    </row>
    <row r="78" spans="1:18" s="1" customFormat="1" ht="12" customHeight="1" x14ac:dyDescent="0.3">
      <c r="A78" s="13" t="s">
        <v>10</v>
      </c>
      <c r="B78" s="2">
        <v>1800506</v>
      </c>
      <c r="C78" s="3" t="s">
        <v>627</v>
      </c>
      <c r="D78" s="2">
        <v>1</v>
      </c>
      <c r="E78" s="7"/>
      <c r="F78" s="7">
        <v>39.439314770908794</v>
      </c>
      <c r="G78" s="30">
        <f>IFERROR(F78*1.1,"")</f>
        <v>43.383246247999679</v>
      </c>
      <c r="H78" s="30">
        <f>IFERROR(F78*(1-R78),"")</f>
        <v>39.439314770908794</v>
      </c>
      <c r="I78" s="30">
        <f>IFERROR(H78*1.1,"")</f>
        <v>43.383246247999679</v>
      </c>
      <c r="J78" s="8" t="s">
        <v>59</v>
      </c>
      <c r="K78" s="8" t="s">
        <v>59</v>
      </c>
      <c r="L78" s="8" t="s">
        <v>59</v>
      </c>
      <c r="M78" s="8" t="s">
        <v>59</v>
      </c>
      <c r="N78" s="8" t="s">
        <v>59</v>
      </c>
      <c r="O78" s="8"/>
      <c r="P78" s="8" t="s">
        <v>59</v>
      </c>
      <c r="Q78" s="8" t="s">
        <v>59</v>
      </c>
      <c r="R78" s="20">
        <f>IFERROR(VLOOKUP(A78,'Customer Details'!$A$7:$C$14,3,FALSE),"")</f>
        <v>0</v>
      </c>
    </row>
    <row r="79" spans="1:18" s="1" customFormat="1" ht="12" customHeight="1" x14ac:dyDescent="0.25">
      <c r="A79" s="13" t="s">
        <v>12</v>
      </c>
      <c r="B79" s="2">
        <v>9019971</v>
      </c>
      <c r="C79" s="3" t="s">
        <v>596</v>
      </c>
      <c r="D79" s="2">
        <v>1</v>
      </c>
      <c r="E79" s="7"/>
      <c r="F79" s="7">
        <v>19.374299999999998</v>
      </c>
      <c r="G79" s="30">
        <f>IFERROR(F79*1.1,"")</f>
        <v>21.311730000000001</v>
      </c>
      <c r="H79" s="30">
        <f>IFERROR(F79*(1-R79),"")</f>
        <v>19.374299999999998</v>
      </c>
      <c r="I79" s="30">
        <f>IFERROR(H79*1.1,"")</f>
        <v>21.311730000000001</v>
      </c>
      <c r="J79" s="8" t="s">
        <v>59</v>
      </c>
      <c r="K79" s="8" t="s">
        <v>59</v>
      </c>
      <c r="L79" s="8" t="s">
        <v>59</v>
      </c>
      <c r="M79" s="8" t="s">
        <v>59</v>
      </c>
      <c r="N79" s="8" t="s">
        <v>59</v>
      </c>
      <c r="O79" s="8"/>
      <c r="P79" s="8" t="s">
        <v>59</v>
      </c>
      <c r="Q79" s="8" t="s">
        <v>59</v>
      </c>
      <c r="R79" s="20">
        <f>IFERROR(VLOOKUP(A79,'Customer Details'!$A$7:$C$14,3,FALSE),"")</f>
        <v>0</v>
      </c>
    </row>
    <row r="80" spans="1:18" s="82" customFormat="1" ht="24" customHeight="1" x14ac:dyDescent="0.25">
      <c r="A80" s="76"/>
      <c r="B80" s="98" t="s">
        <v>238</v>
      </c>
      <c r="C80" s="75"/>
      <c r="D80" s="160"/>
      <c r="E80" s="160"/>
      <c r="F80" s="162"/>
      <c r="G80" s="164"/>
      <c r="H80" s="163"/>
      <c r="I80" s="164"/>
      <c r="J80" s="103"/>
      <c r="K80" s="103"/>
      <c r="L80" s="103"/>
      <c r="M80" s="103"/>
      <c r="N80" s="103"/>
      <c r="O80" s="103"/>
      <c r="P80" s="103"/>
      <c r="Q80" s="103"/>
      <c r="R80" s="92"/>
    </row>
    <row r="81" spans="1:18" s="1" customFormat="1" ht="12" customHeight="1" x14ac:dyDescent="0.25">
      <c r="A81" s="13" t="s">
        <v>10</v>
      </c>
      <c r="B81" s="2">
        <v>1811272</v>
      </c>
      <c r="C81" s="3" t="s">
        <v>239</v>
      </c>
      <c r="D81" s="2">
        <v>1</v>
      </c>
      <c r="E81" s="2"/>
      <c r="F81" s="7">
        <v>108.45811561999918</v>
      </c>
      <c r="G81" s="30">
        <f>IFERROR(F81*1.1,"")</f>
        <v>119.3039271819991</v>
      </c>
      <c r="H81" s="30">
        <f>IFERROR(F81*(1-R81),"")</f>
        <v>108.45811561999918</v>
      </c>
      <c r="I81" s="30">
        <f>IFERROR(H81*1.1,"")</f>
        <v>119.3039271819991</v>
      </c>
      <c r="J81" s="8" t="s">
        <v>59</v>
      </c>
      <c r="K81" s="8" t="s">
        <v>59</v>
      </c>
      <c r="L81" s="8" t="s">
        <v>59</v>
      </c>
      <c r="M81" s="8" t="s">
        <v>59</v>
      </c>
      <c r="N81" s="8" t="s">
        <v>59</v>
      </c>
      <c r="O81" s="8" t="s">
        <v>59</v>
      </c>
      <c r="P81" s="8" t="s">
        <v>59</v>
      </c>
      <c r="Q81" s="8" t="s">
        <v>59</v>
      </c>
      <c r="R81" s="20">
        <f>IFERROR(VLOOKUP(A81,'Customer Details'!$A$7:$C$14,3,FALSE),"")</f>
        <v>0</v>
      </c>
    </row>
    <row r="82" spans="1:18" s="1" customFormat="1" ht="12" customHeight="1" x14ac:dyDescent="0.25">
      <c r="A82" s="13" t="s">
        <v>10</v>
      </c>
      <c r="B82" s="2">
        <v>9750040</v>
      </c>
      <c r="C82" s="3" t="s">
        <v>240</v>
      </c>
      <c r="D82" s="2">
        <v>1</v>
      </c>
      <c r="E82" s="2" t="s">
        <v>92</v>
      </c>
      <c r="F82" s="7">
        <v>616.2392932954499</v>
      </c>
      <c r="G82" s="30">
        <f>IFERROR(F82*1.1,"")</f>
        <v>677.86322262499493</v>
      </c>
      <c r="H82" s="30">
        <f>IFERROR(F82*(1-R82),"")</f>
        <v>616.2392932954499</v>
      </c>
      <c r="I82" s="30">
        <f>IFERROR(H82*1.1,"")</f>
        <v>677.86322262499493</v>
      </c>
      <c r="L82" s="8" t="s">
        <v>59</v>
      </c>
      <c r="P82" s="8" t="s">
        <v>59</v>
      </c>
      <c r="R82" s="19">
        <f>IFERROR(VLOOKUP(A82,'Customer Details'!$A$7:$C$14,3,FALSE),"")</f>
        <v>0</v>
      </c>
    </row>
    <row r="83" spans="1:18" s="82" customFormat="1" ht="24" customHeight="1" x14ac:dyDescent="0.25">
      <c r="A83" s="76"/>
      <c r="B83" s="98" t="s">
        <v>241</v>
      </c>
      <c r="C83" s="75"/>
      <c r="D83" s="160"/>
      <c r="E83" s="160"/>
      <c r="F83" s="162"/>
      <c r="G83" s="164"/>
      <c r="H83" s="163"/>
      <c r="I83" s="164"/>
      <c r="J83" s="103"/>
      <c r="K83" s="103"/>
      <c r="L83" s="103"/>
      <c r="M83" s="103"/>
      <c r="N83" s="103"/>
      <c r="O83" s="103"/>
      <c r="P83" s="103"/>
      <c r="Q83" s="103"/>
      <c r="R83" s="92" t="str">
        <f>IFERROR(VLOOKUP(A83,'Customer Details'!$A$7:$C$14,3,FALSE),"")</f>
        <v/>
      </c>
    </row>
    <row r="84" spans="1:18" ht="12" customHeight="1" x14ac:dyDescent="0.25">
      <c r="A84" s="2" t="s">
        <v>10</v>
      </c>
      <c r="B84" s="2">
        <v>9101480</v>
      </c>
      <c r="C84" s="3" t="s">
        <v>242</v>
      </c>
      <c r="D84" s="2">
        <v>1</v>
      </c>
      <c r="F84" s="7">
        <v>123.24785865908997</v>
      </c>
      <c r="G84" s="30">
        <f>IFERROR(F84*1.1,"")</f>
        <v>135.57264452499899</v>
      </c>
      <c r="H84" s="30">
        <f>IFERROR(F84*(1-R84),"")</f>
        <v>123.24785865908997</v>
      </c>
      <c r="I84" s="30">
        <f>IFERROR(H84*1.1,"")</f>
        <v>135.57264452499899</v>
      </c>
      <c r="J84" s="1"/>
      <c r="L84" s="8" t="s">
        <v>59</v>
      </c>
      <c r="M84" s="8" t="s">
        <v>59</v>
      </c>
      <c r="N84" s="8" t="s">
        <v>59</v>
      </c>
      <c r="O84" s="8" t="s">
        <v>59</v>
      </c>
      <c r="P84" s="8" t="s">
        <v>59</v>
      </c>
      <c r="Q84" s="8" t="s">
        <v>59</v>
      </c>
      <c r="R84" s="20">
        <f>IFERROR(VLOOKUP(A84,'Customer Details'!$A$7:$C$14,3,FALSE),"")</f>
        <v>0</v>
      </c>
    </row>
    <row r="85" spans="1:18" ht="12" customHeight="1" x14ac:dyDescent="0.25">
      <c r="A85" s="2" t="s">
        <v>10</v>
      </c>
      <c r="B85" s="2">
        <v>9101474</v>
      </c>
      <c r="C85" s="3" t="s">
        <v>243</v>
      </c>
      <c r="D85" s="2">
        <v>1</v>
      </c>
      <c r="E85" s="2" t="s">
        <v>92</v>
      </c>
      <c r="F85" s="7">
        <v>168.84956636295328</v>
      </c>
      <c r="G85" s="30">
        <f>IFERROR(F85*1.1,"")</f>
        <v>185.73452299924864</v>
      </c>
      <c r="H85" s="30">
        <f>IFERROR(F85*(1-R85),"")</f>
        <v>168.84956636295328</v>
      </c>
      <c r="I85" s="30">
        <f>IFERROR(H85*1.1,"")</f>
        <v>185.73452299924864</v>
      </c>
      <c r="J85" s="1"/>
      <c r="L85" s="8" t="s">
        <v>59</v>
      </c>
      <c r="M85" s="8" t="s">
        <v>59</v>
      </c>
      <c r="N85" s="8" t="s">
        <v>59</v>
      </c>
      <c r="O85" s="8" t="s">
        <v>59</v>
      </c>
      <c r="P85" s="8" t="s">
        <v>59</v>
      </c>
      <c r="Q85" s="8" t="s">
        <v>59</v>
      </c>
      <c r="R85" s="20">
        <f>IFERROR(VLOOKUP(A85,'Customer Details'!$A$7:$C$14,3,FALSE),"")</f>
        <v>0</v>
      </c>
    </row>
    <row r="86" spans="1:18" ht="12" customHeight="1" x14ac:dyDescent="0.25">
      <c r="A86" s="2" t="s">
        <v>10</v>
      </c>
      <c r="B86" s="2">
        <v>9154217</v>
      </c>
      <c r="C86" s="3" t="s">
        <v>244</v>
      </c>
      <c r="D86" s="2">
        <v>1</v>
      </c>
      <c r="E86" s="2" t="s">
        <v>92</v>
      </c>
      <c r="F86" s="7">
        <v>101.06324410045377</v>
      </c>
      <c r="G86" s="30">
        <f>IFERROR(F86*1.1,"")</f>
        <v>111.16956851049916</v>
      </c>
      <c r="H86" s="30">
        <f>IFERROR(F86*(1-R86),"")</f>
        <v>101.06324410045377</v>
      </c>
      <c r="I86" s="30">
        <f>IFERROR(H86*1.1,"")</f>
        <v>111.16956851049916</v>
      </c>
      <c r="J86" s="1"/>
      <c r="L86" s="8" t="s">
        <v>59</v>
      </c>
      <c r="M86" s="8" t="s">
        <v>59</v>
      </c>
      <c r="N86" s="8" t="s">
        <v>59</v>
      </c>
      <c r="O86" s="8" t="s">
        <v>59</v>
      </c>
      <c r="P86" s="8" t="s">
        <v>59</v>
      </c>
      <c r="Q86" s="8" t="s">
        <v>59</v>
      </c>
      <c r="R86" s="20">
        <f>IFERROR(VLOOKUP(A86,'Customer Details'!$A$7:$C$14,3,FALSE),"")</f>
        <v>0</v>
      </c>
    </row>
    <row r="87" spans="1:18" ht="12" customHeight="1" x14ac:dyDescent="0.25">
      <c r="A87" s="2" t="s">
        <v>10</v>
      </c>
      <c r="B87" s="2">
        <v>9016345</v>
      </c>
      <c r="C87" s="3" t="s">
        <v>245</v>
      </c>
      <c r="D87" s="2">
        <v>1</v>
      </c>
      <c r="F87" s="7">
        <v>516.40852778158705</v>
      </c>
      <c r="G87" s="30">
        <f>IFERROR(F87*1.1,"")</f>
        <v>568.04938055974583</v>
      </c>
      <c r="H87" s="30">
        <f>IFERROR(F87*(1-R87),"")</f>
        <v>516.40852778158705</v>
      </c>
      <c r="I87" s="30">
        <f>IFERROR(H87*1.1,"")</f>
        <v>568.04938055974583</v>
      </c>
      <c r="J87" s="1"/>
      <c r="L87" s="8" t="s">
        <v>59</v>
      </c>
      <c r="M87" s="8" t="s">
        <v>59</v>
      </c>
      <c r="N87" s="8" t="s">
        <v>59</v>
      </c>
      <c r="O87" s="8" t="s">
        <v>59</v>
      </c>
      <c r="P87" s="8" t="s">
        <v>59</v>
      </c>
      <c r="Q87" s="8" t="s">
        <v>59</v>
      </c>
      <c r="R87" s="20">
        <f>IFERROR(VLOOKUP(A87,'Customer Details'!$A$7:$C$14,3,FALSE),"")</f>
        <v>0</v>
      </c>
    </row>
    <row r="88" spans="1:18" s="82" customFormat="1" ht="24" customHeight="1" x14ac:dyDescent="0.25">
      <c r="A88" s="76"/>
      <c r="B88" s="98" t="s">
        <v>667</v>
      </c>
      <c r="C88" s="75"/>
      <c r="D88" s="160"/>
      <c r="E88" s="160"/>
      <c r="F88" s="162"/>
      <c r="G88" s="164"/>
      <c r="H88" s="163"/>
      <c r="I88" s="164"/>
      <c r="J88" s="103"/>
      <c r="K88" s="103"/>
      <c r="L88" s="103"/>
      <c r="M88" s="103"/>
      <c r="N88" s="103"/>
      <c r="O88" s="103"/>
      <c r="P88" s="103"/>
      <c r="Q88" s="103"/>
      <c r="R88" s="92" t="str">
        <f>IFERROR(VLOOKUP(A88,'Customer Details'!$A$7:$C$14,3,FALSE),"")</f>
        <v/>
      </c>
    </row>
    <row r="89" spans="1:18" ht="12" customHeight="1" x14ac:dyDescent="0.25">
      <c r="A89" s="2" t="s">
        <v>10</v>
      </c>
      <c r="B89" s="2">
        <v>1818161</v>
      </c>
      <c r="C89" s="3" t="s">
        <v>668</v>
      </c>
      <c r="D89" s="2">
        <v>1</v>
      </c>
      <c r="F89" s="7">
        <v>506.55183699999998</v>
      </c>
      <c r="G89" s="30">
        <f>IFERROR(F89*1.1,"")</f>
        <v>557.20702070000004</v>
      </c>
      <c r="H89" s="30">
        <f>IFERROR(F89*(1-R89),"")</f>
        <v>506.55183699999998</v>
      </c>
      <c r="I89" s="30">
        <f>IFERROR(H89*1.1,"")</f>
        <v>557.20702070000004</v>
      </c>
      <c r="J89" s="8" t="s">
        <v>59</v>
      </c>
      <c r="K89" s="8" t="s">
        <v>59</v>
      </c>
      <c r="L89" s="8" t="s">
        <v>59</v>
      </c>
      <c r="M89" s="8" t="s">
        <v>59</v>
      </c>
      <c r="N89" s="8" t="s">
        <v>59</v>
      </c>
      <c r="O89" s="8" t="s">
        <v>59</v>
      </c>
      <c r="P89" s="8" t="s">
        <v>59</v>
      </c>
      <c r="Q89" s="8" t="s">
        <v>59</v>
      </c>
      <c r="R89" s="20">
        <f>IFERROR(VLOOKUP(A89,'Customer Details'!$A$7:$C$14,3,FALSE),"")</f>
        <v>0</v>
      </c>
    </row>
    <row r="90" spans="1:18" s="82" customFormat="1" ht="24" customHeight="1" x14ac:dyDescent="0.25">
      <c r="A90" s="76"/>
      <c r="B90" s="98" t="s">
        <v>246</v>
      </c>
      <c r="C90" s="75"/>
      <c r="D90" s="160"/>
      <c r="E90" s="160"/>
      <c r="F90" s="162"/>
      <c r="G90" s="164"/>
      <c r="H90" s="163"/>
      <c r="I90" s="164"/>
      <c r="J90" s="103"/>
      <c r="K90" s="103"/>
      <c r="L90" s="103"/>
      <c r="M90" s="103"/>
      <c r="N90" s="103"/>
      <c r="O90" s="103"/>
      <c r="P90" s="103"/>
      <c r="Q90" s="103"/>
      <c r="R90" s="92"/>
    </row>
    <row r="91" spans="1:18" ht="12" customHeight="1" x14ac:dyDescent="0.25">
      <c r="A91" s="2" t="s">
        <v>10</v>
      </c>
      <c r="B91" s="2">
        <v>1860209</v>
      </c>
      <c r="C91" s="3" t="s">
        <v>247</v>
      </c>
      <c r="D91" s="2">
        <v>1</v>
      </c>
      <c r="F91" s="7">
        <v>463.41194855817832</v>
      </c>
      <c r="G91" s="30">
        <f t="shared" ref="G91:I93" si="6">IFERROR(F91*1.1,"")</f>
        <v>509.75314341399621</v>
      </c>
      <c r="H91" s="30">
        <f t="shared" ref="H91:H93" si="7">IFERROR(F91*(1-R91),"")</f>
        <v>463.41194855817832</v>
      </c>
      <c r="I91" s="30">
        <f t="shared" si="6"/>
        <v>509.75314341399621</v>
      </c>
      <c r="J91" s="8" t="s">
        <v>59</v>
      </c>
      <c r="K91" s="8" t="s">
        <v>59</v>
      </c>
      <c r="L91" s="8" t="s">
        <v>59</v>
      </c>
      <c r="M91" s="8" t="s">
        <v>59</v>
      </c>
      <c r="N91" s="8" t="s">
        <v>59</v>
      </c>
      <c r="O91" s="8"/>
      <c r="P91" s="8" t="s">
        <v>59</v>
      </c>
      <c r="Q91" s="8" t="s">
        <v>59</v>
      </c>
      <c r="R91" s="20">
        <f>IFERROR(VLOOKUP(A91,'Customer Details'!$A$7:$C$14,3,FALSE),"")</f>
        <v>0</v>
      </c>
    </row>
    <row r="92" spans="1:18" ht="12" customHeight="1" x14ac:dyDescent="0.25">
      <c r="A92" s="2" t="s">
        <v>10</v>
      </c>
      <c r="B92" s="2">
        <v>1860049</v>
      </c>
      <c r="C92" s="3" t="s">
        <v>248</v>
      </c>
      <c r="D92" s="2">
        <v>1</v>
      </c>
      <c r="F92" s="7">
        <v>741.95210912772177</v>
      </c>
      <c r="G92" s="30">
        <f t="shared" si="6"/>
        <v>816.14732004049404</v>
      </c>
      <c r="H92" s="30">
        <f t="shared" si="7"/>
        <v>741.95210912772177</v>
      </c>
      <c r="I92" s="30">
        <f t="shared" si="6"/>
        <v>816.14732004049404</v>
      </c>
      <c r="J92" s="8" t="s">
        <v>59</v>
      </c>
      <c r="K92" s="8" t="s">
        <v>59</v>
      </c>
      <c r="L92" s="8" t="s">
        <v>59</v>
      </c>
      <c r="M92" s="8" t="s">
        <v>59</v>
      </c>
      <c r="N92" s="8" t="s">
        <v>59</v>
      </c>
      <c r="O92" s="8"/>
      <c r="P92" s="8" t="s">
        <v>59</v>
      </c>
      <c r="Q92" s="8" t="s">
        <v>59</v>
      </c>
      <c r="R92" s="20">
        <f>IFERROR(VLOOKUP(A92,'Customer Details'!$A$7:$C$14,3,FALSE),"")</f>
        <v>0</v>
      </c>
    </row>
    <row r="93" spans="1:18" ht="12" customHeight="1" x14ac:dyDescent="0.25">
      <c r="A93" s="2" t="s">
        <v>10</v>
      </c>
      <c r="B93" s="2">
        <v>1860081</v>
      </c>
      <c r="C93" s="3" t="s">
        <v>249</v>
      </c>
      <c r="D93" s="2">
        <v>1</v>
      </c>
      <c r="E93" s="2" t="s">
        <v>92</v>
      </c>
      <c r="F93" s="7">
        <v>754.27689499363066</v>
      </c>
      <c r="G93" s="30">
        <f t="shared" si="6"/>
        <v>829.70458449299383</v>
      </c>
      <c r="H93" s="30">
        <f t="shared" si="7"/>
        <v>754.27689499363066</v>
      </c>
      <c r="I93" s="30">
        <f t="shared" si="6"/>
        <v>829.70458449299383</v>
      </c>
      <c r="J93" s="8" t="s">
        <v>59</v>
      </c>
      <c r="K93" s="8" t="s">
        <v>59</v>
      </c>
      <c r="L93" s="8" t="s">
        <v>59</v>
      </c>
      <c r="M93" s="8" t="s">
        <v>59</v>
      </c>
      <c r="N93" s="8" t="s">
        <v>59</v>
      </c>
      <c r="O93" s="8"/>
      <c r="P93" s="8" t="s">
        <v>59</v>
      </c>
      <c r="Q93" s="8" t="s">
        <v>59</v>
      </c>
      <c r="R93" s="20">
        <f>IFERROR(VLOOKUP(A93,'Customer Details'!$A$7:$C$14,3,FALSE),"")</f>
        <v>0</v>
      </c>
    </row>
    <row r="94" spans="1:18" s="82" customFormat="1" ht="24" customHeight="1" x14ac:dyDescent="0.25">
      <c r="A94" s="76"/>
      <c r="B94" s="98" t="s">
        <v>250</v>
      </c>
      <c r="C94" s="75"/>
      <c r="D94" s="160"/>
      <c r="E94" s="160"/>
      <c r="F94" s="162"/>
      <c r="G94" s="164"/>
      <c r="H94" s="163"/>
      <c r="I94" s="164"/>
      <c r="J94" s="103"/>
      <c r="K94" s="103"/>
      <c r="L94" s="103"/>
      <c r="M94" s="103"/>
      <c r="N94" s="103"/>
      <c r="O94" s="103"/>
      <c r="P94" s="103"/>
      <c r="Q94" s="103"/>
      <c r="R94" s="92"/>
    </row>
    <row r="95" spans="1:18" ht="12" customHeight="1" x14ac:dyDescent="0.25">
      <c r="A95" s="2" t="s">
        <v>10</v>
      </c>
      <c r="B95" s="2">
        <v>1860105</v>
      </c>
      <c r="C95" s="3" t="s">
        <v>251</v>
      </c>
      <c r="D95" s="2">
        <v>1</v>
      </c>
      <c r="F95" s="7">
        <v>285.93503208908874</v>
      </c>
      <c r="G95" s="30">
        <f>IFERROR(F95*1.1,"")</f>
        <v>314.52853529799762</v>
      </c>
      <c r="H95" s="30">
        <f>IFERROR(F95*(1-R95),"")</f>
        <v>285.93503208908874</v>
      </c>
      <c r="I95" s="30">
        <f>IFERROR(H95*1.1,"")</f>
        <v>314.52853529799762</v>
      </c>
      <c r="J95" s="8" t="s">
        <v>59</v>
      </c>
      <c r="K95" s="8" t="s">
        <v>59</v>
      </c>
      <c r="L95" s="8" t="s">
        <v>59</v>
      </c>
      <c r="M95" s="8" t="s">
        <v>59</v>
      </c>
      <c r="N95" s="8" t="s">
        <v>59</v>
      </c>
      <c r="O95" s="8" t="s">
        <v>59</v>
      </c>
      <c r="P95" s="8" t="s">
        <v>59</v>
      </c>
      <c r="Q95" s="8" t="s">
        <v>59</v>
      </c>
      <c r="R95" s="20">
        <f>IFERROR(VLOOKUP(A95,'Customer Details'!$A$7:$C$14,3,FALSE),"")</f>
        <v>0</v>
      </c>
    </row>
    <row r="96" spans="1:18" s="84" customFormat="1" ht="12" customHeight="1" x14ac:dyDescent="0.25">
      <c r="A96" s="199"/>
      <c r="B96" s="192" t="s">
        <v>252</v>
      </c>
      <c r="C96" s="192"/>
      <c r="D96" s="199"/>
      <c r="E96" s="199"/>
      <c r="F96" s="100"/>
      <c r="G96" s="200"/>
      <c r="H96" s="200"/>
      <c r="I96" s="200"/>
      <c r="J96" s="194"/>
      <c r="K96" s="194"/>
      <c r="L96" s="194"/>
      <c r="M96" s="194"/>
      <c r="N96" s="194"/>
      <c r="O96" s="194"/>
      <c r="P96" s="194"/>
      <c r="Q96" s="194"/>
      <c r="R96" s="191"/>
    </row>
    <row r="97" spans="1:18" s="84" customFormat="1" ht="12" customHeight="1" x14ac:dyDescent="0.25">
      <c r="A97" s="199"/>
      <c r="B97" s="192"/>
      <c r="C97" s="192"/>
      <c r="D97" s="199"/>
      <c r="E97" s="199"/>
      <c r="F97" s="100"/>
      <c r="G97" s="200"/>
      <c r="H97" s="200"/>
      <c r="I97" s="200"/>
      <c r="J97" s="194"/>
      <c r="K97" s="194"/>
      <c r="L97" s="194"/>
      <c r="M97" s="194"/>
      <c r="N97" s="194"/>
      <c r="O97" s="194"/>
      <c r="P97" s="194"/>
      <c r="Q97" s="194"/>
      <c r="R97" s="191"/>
    </row>
    <row r="98" spans="1:18" ht="12" customHeight="1" x14ac:dyDescent="0.25">
      <c r="A98" s="2" t="s">
        <v>10</v>
      </c>
      <c r="B98" s="2">
        <v>1860114</v>
      </c>
      <c r="C98" s="3" t="s">
        <v>253</v>
      </c>
      <c r="D98" s="2">
        <v>1</v>
      </c>
      <c r="E98" s="2" t="s">
        <v>182</v>
      </c>
      <c r="F98" s="7">
        <v>1258.3606369093088</v>
      </c>
      <c r="G98" s="30">
        <f>IFERROR(F98*1.1,"")</f>
        <v>1384.1967006002399</v>
      </c>
      <c r="H98" s="30">
        <f>IFERROR(F98*(1-R98),"")</f>
        <v>1258.3606369093088</v>
      </c>
      <c r="I98" s="30">
        <f>IFERROR(H98*1.1,"")</f>
        <v>1384.1967006002399</v>
      </c>
      <c r="J98" s="8" t="s">
        <v>59</v>
      </c>
      <c r="K98" s="8" t="s">
        <v>59</v>
      </c>
      <c r="L98" s="8" t="s">
        <v>59</v>
      </c>
      <c r="M98" s="8" t="s">
        <v>59</v>
      </c>
      <c r="N98" s="8" t="s">
        <v>59</v>
      </c>
      <c r="O98" s="8"/>
      <c r="P98" s="8" t="s">
        <v>59</v>
      </c>
      <c r="Q98" s="8" t="s">
        <v>59</v>
      </c>
      <c r="R98" s="20">
        <f>IFERROR(VLOOKUP(A98,'Customer Details'!$A$7:$C$14,3,FALSE),"")</f>
        <v>0</v>
      </c>
    </row>
    <row r="99" spans="1:18" ht="12" customHeight="1" x14ac:dyDescent="0.25">
      <c r="A99" s="2" t="s">
        <v>10</v>
      </c>
      <c r="B99" s="2">
        <v>1860292</v>
      </c>
      <c r="C99" s="3" t="s">
        <v>254</v>
      </c>
      <c r="D99" s="2">
        <v>1</v>
      </c>
      <c r="E99" s="2" t="s">
        <v>92</v>
      </c>
      <c r="F99" s="7">
        <v>631.46225449999986</v>
      </c>
      <c r="G99" s="30">
        <f>IFERROR(F99*1.1,"")</f>
        <v>694.60847994999995</v>
      </c>
      <c r="H99" s="30">
        <f>IFERROR(F99*(1-R99),"")</f>
        <v>631.46225449999986</v>
      </c>
      <c r="I99" s="30">
        <f>IFERROR(H99*1.1,"")</f>
        <v>694.60847994999995</v>
      </c>
      <c r="J99" s="8" t="s">
        <v>59</v>
      </c>
      <c r="K99" s="8" t="s">
        <v>59</v>
      </c>
      <c r="L99" s="8" t="s">
        <v>59</v>
      </c>
      <c r="M99" s="8" t="s">
        <v>59</v>
      </c>
      <c r="N99" s="8" t="s">
        <v>59</v>
      </c>
      <c r="O99" s="8"/>
      <c r="P99" s="8" t="s">
        <v>59</v>
      </c>
      <c r="Q99" s="8" t="s">
        <v>59</v>
      </c>
      <c r="R99" s="20">
        <f>IFERROR(VLOOKUP(A99,'Customer Details'!$A$7:$C$14,3,FALSE),"")</f>
        <v>0</v>
      </c>
    </row>
    <row r="100" spans="1:18" s="99" customFormat="1" ht="24" customHeight="1" x14ac:dyDescent="0.25">
      <c r="A100" s="101"/>
      <c r="B100" s="192" t="s">
        <v>599</v>
      </c>
      <c r="C100" s="192"/>
      <c r="D100" s="83"/>
      <c r="E100" s="83"/>
      <c r="F100" s="102"/>
      <c r="G100" s="102"/>
      <c r="H100" s="102"/>
      <c r="I100" s="102"/>
      <c r="J100" s="103"/>
      <c r="K100" s="103"/>
      <c r="L100" s="100"/>
      <c r="R100" s="104"/>
    </row>
    <row r="101" spans="1:18" s="1" customFormat="1" ht="12" customHeight="1" x14ac:dyDescent="0.25">
      <c r="A101" s="13" t="s">
        <v>10</v>
      </c>
      <c r="B101" s="13">
        <v>9025293</v>
      </c>
      <c r="C101" s="3" t="s">
        <v>255</v>
      </c>
      <c r="D101" s="2">
        <v>1</v>
      </c>
      <c r="E101" s="2" t="s">
        <v>92</v>
      </c>
      <c r="F101" s="7">
        <v>202.61564312632498</v>
      </c>
      <c r="G101" s="60">
        <f>IFERROR(F101*1.1,"")</f>
        <v>222.8772074389575</v>
      </c>
      <c r="H101" s="60">
        <f t="shared" ref="H101:H104" si="8">IFERROR(F101*(1-R101),"")</f>
        <v>202.61564312632498</v>
      </c>
      <c r="I101" s="60">
        <f>IFERROR(H101*1.1,"")</f>
        <v>222.8772074389575</v>
      </c>
      <c r="J101" s="8" t="s">
        <v>59</v>
      </c>
      <c r="K101" s="8" t="s">
        <v>59</v>
      </c>
      <c r="L101" s="6"/>
      <c r="R101" s="17">
        <f>IFERROR(VLOOKUP(A101,'Customer Details'!$A$7:$C$14,3,FALSE),"")</f>
        <v>0</v>
      </c>
    </row>
    <row r="102" spans="1:18" s="1" customFormat="1" ht="12" customHeight="1" x14ac:dyDescent="0.25">
      <c r="A102" s="13" t="s">
        <v>10</v>
      </c>
      <c r="B102" s="13">
        <v>9021217</v>
      </c>
      <c r="C102" s="61" t="s">
        <v>256</v>
      </c>
      <c r="D102" s="2">
        <v>1</v>
      </c>
      <c r="E102" s="2"/>
      <c r="F102" s="7">
        <v>86.273501061362978</v>
      </c>
      <c r="G102" s="60">
        <f t="shared" ref="G102:I106" si="9">IFERROR(F102*1.1,"")</f>
        <v>94.900851167499283</v>
      </c>
      <c r="H102" s="60">
        <f t="shared" si="8"/>
        <v>86.273501061362978</v>
      </c>
      <c r="I102" s="60">
        <f t="shared" si="9"/>
        <v>94.900851167499283</v>
      </c>
      <c r="J102" s="8" t="s">
        <v>59</v>
      </c>
      <c r="K102" s="8" t="s">
        <v>59</v>
      </c>
      <c r="L102" s="6"/>
      <c r="R102" s="17">
        <f>IFERROR(VLOOKUP(A102,'Customer Details'!$A$7:$C$14,3,FALSE),"")</f>
        <v>0</v>
      </c>
    </row>
    <row r="103" spans="1:18" s="1" customFormat="1" ht="12" customHeight="1" x14ac:dyDescent="0.25">
      <c r="A103" s="13" t="s">
        <v>10</v>
      </c>
      <c r="B103" s="13">
        <v>9025165</v>
      </c>
      <c r="C103" s="3" t="s">
        <v>638</v>
      </c>
      <c r="D103" s="2">
        <v>1</v>
      </c>
      <c r="E103" s="2"/>
      <c r="F103" s="7">
        <v>39.439314770908794</v>
      </c>
      <c r="G103" s="60">
        <f t="shared" si="9"/>
        <v>43.383246247999679</v>
      </c>
      <c r="H103" s="60">
        <f t="shared" si="8"/>
        <v>39.439314770908794</v>
      </c>
      <c r="I103" s="60">
        <f t="shared" si="9"/>
        <v>43.383246247999679</v>
      </c>
      <c r="J103" s="8" t="s">
        <v>59</v>
      </c>
      <c r="K103" s="8" t="s">
        <v>59</v>
      </c>
      <c r="L103" s="8"/>
      <c r="R103" s="17">
        <f>IFERROR(VLOOKUP(A103,'Customer Details'!$A$7:$C$14,3,FALSE),"")</f>
        <v>0</v>
      </c>
    </row>
    <row r="104" spans="1:18" s="1" customFormat="1" ht="12" customHeight="1" x14ac:dyDescent="0.25">
      <c r="A104" s="13" t="s">
        <v>10</v>
      </c>
      <c r="B104" s="2">
        <v>9021131</v>
      </c>
      <c r="C104" s="3" t="s">
        <v>639</v>
      </c>
      <c r="D104" s="2">
        <v>1</v>
      </c>
      <c r="E104" s="2"/>
      <c r="F104" s="7">
        <v>7.3948715195453989</v>
      </c>
      <c r="G104" s="60">
        <f t="shared" si="9"/>
        <v>8.134358671499939</v>
      </c>
      <c r="H104" s="60">
        <f t="shared" si="8"/>
        <v>7.3948715195453989</v>
      </c>
      <c r="I104" s="60">
        <f t="shared" si="9"/>
        <v>8.134358671499939</v>
      </c>
      <c r="J104" s="8" t="s">
        <v>59</v>
      </c>
      <c r="K104" s="8" t="s">
        <v>59</v>
      </c>
      <c r="L104" s="8"/>
      <c r="R104" s="17">
        <f>IFERROR(VLOOKUP(A104,'Customer Details'!$A$7:$C$14,3,FALSE),"")</f>
        <v>0</v>
      </c>
    </row>
    <row r="105" spans="1:18" s="1" customFormat="1" ht="12" customHeight="1" x14ac:dyDescent="0.25">
      <c r="A105" s="13" t="s">
        <v>16</v>
      </c>
      <c r="B105" s="2">
        <v>9028562</v>
      </c>
      <c r="C105" s="3" t="s">
        <v>257</v>
      </c>
      <c r="D105" s="2">
        <v>1</v>
      </c>
      <c r="E105" s="2"/>
      <c r="F105" s="7">
        <v>7.5344499999999996</v>
      </c>
      <c r="G105" s="60">
        <f t="shared" si="9"/>
        <v>8.2878950000000007</v>
      </c>
      <c r="H105" s="60">
        <f t="shared" ref="H105:H106" si="10">IFERROR(F105*(1-R105),"")</f>
        <v>7.5344499999999996</v>
      </c>
      <c r="I105" s="60">
        <f t="shared" ref="I105:I106" si="11">IFERROR(H105*1.1,"")</f>
        <v>8.2878950000000007</v>
      </c>
      <c r="J105" s="8" t="s">
        <v>59</v>
      </c>
      <c r="K105" s="8" t="s">
        <v>59</v>
      </c>
      <c r="L105" s="8"/>
      <c r="R105" s="17">
        <f>IFERROR(VLOOKUP(A105,'Customer Details'!$A$7:$C$14,3,FALSE),"")</f>
        <v>0</v>
      </c>
    </row>
    <row r="106" spans="1:18" s="1" customFormat="1" ht="12" customHeight="1" x14ac:dyDescent="0.25">
      <c r="A106" s="13" t="s">
        <v>16</v>
      </c>
      <c r="B106" s="2">
        <v>9028560</v>
      </c>
      <c r="C106" s="3" t="s">
        <v>258</v>
      </c>
      <c r="D106" s="2">
        <v>1</v>
      </c>
      <c r="E106" s="2"/>
      <c r="F106" s="7">
        <v>10.763500000000001</v>
      </c>
      <c r="G106" s="60">
        <f t="shared" si="9"/>
        <v>11.839850000000002</v>
      </c>
      <c r="H106" s="60">
        <f t="shared" si="10"/>
        <v>10.763500000000001</v>
      </c>
      <c r="I106" s="60">
        <f t="shared" si="11"/>
        <v>11.839850000000002</v>
      </c>
      <c r="J106" s="8" t="s">
        <v>59</v>
      </c>
      <c r="K106" s="8" t="s">
        <v>59</v>
      </c>
      <c r="L106" s="8"/>
      <c r="R106" s="17">
        <f>IFERROR(VLOOKUP(A106,'Customer Details'!$A$7:$C$14,3,FALSE),"")</f>
        <v>0</v>
      </c>
    </row>
    <row r="107" spans="1:18" s="99" customFormat="1" ht="24" customHeight="1" x14ac:dyDescent="0.25">
      <c r="A107" s="101"/>
      <c r="B107" s="192" t="s">
        <v>641</v>
      </c>
      <c r="C107" s="192"/>
      <c r="D107" s="83"/>
      <c r="E107" s="83"/>
      <c r="F107" s="102"/>
      <c r="G107" s="102"/>
      <c r="H107" s="102"/>
      <c r="I107" s="102"/>
      <c r="J107" s="103"/>
      <c r="K107" s="103"/>
      <c r="L107" s="100"/>
      <c r="R107" s="104"/>
    </row>
    <row r="108" spans="1:18" s="1" customFormat="1" ht="12" customHeight="1" x14ac:dyDescent="0.25">
      <c r="A108" s="13" t="s">
        <v>10</v>
      </c>
      <c r="B108" s="2">
        <v>9029114</v>
      </c>
      <c r="C108" s="3" t="s">
        <v>671</v>
      </c>
      <c r="D108" s="2">
        <v>1</v>
      </c>
      <c r="E108" s="2" t="s">
        <v>92</v>
      </c>
      <c r="F108" s="7">
        <v>212.75134099999997</v>
      </c>
      <c r="G108" s="60">
        <f>IFERROR(F108*1.1,"")</f>
        <v>234.02647509999997</v>
      </c>
      <c r="H108" s="60">
        <f>IFERROR(F108*(1-R108),"")</f>
        <v>212.75134099999997</v>
      </c>
      <c r="I108" s="60">
        <f>IFERROR(H108*1.1,"")</f>
        <v>234.02647509999997</v>
      </c>
      <c r="J108" s="8" t="s">
        <v>59</v>
      </c>
      <c r="K108" s="8" t="s">
        <v>59</v>
      </c>
      <c r="L108" s="6"/>
      <c r="R108" s="17">
        <f>IFERROR(VLOOKUP(A108,'Customer Details'!$A$7:$C$14,3,FALSE),"")</f>
        <v>0</v>
      </c>
    </row>
    <row r="109" spans="1:18" s="1" customFormat="1" ht="12" customHeight="1" x14ac:dyDescent="0.25">
      <c r="A109" s="13" t="s">
        <v>16</v>
      </c>
      <c r="B109" s="2">
        <v>9029127</v>
      </c>
      <c r="C109" s="3" t="s">
        <v>672</v>
      </c>
      <c r="D109" s="2">
        <v>1</v>
      </c>
      <c r="E109" s="2" t="s">
        <v>92</v>
      </c>
      <c r="F109" s="7">
        <v>4.18</v>
      </c>
      <c r="G109" s="60">
        <f>IFERROR(F109*1.1,"")</f>
        <v>4.5979999999999999</v>
      </c>
      <c r="H109" s="60">
        <f>IFERROR(F109*(1-R109),"")</f>
        <v>4.18</v>
      </c>
      <c r="I109" s="60">
        <f>IFERROR(H109*1.1,"")</f>
        <v>4.5979999999999999</v>
      </c>
      <c r="J109" s="8" t="s">
        <v>59</v>
      </c>
      <c r="K109" s="8" t="s">
        <v>59</v>
      </c>
      <c r="L109" s="6"/>
      <c r="R109" s="17">
        <f>IFERROR(VLOOKUP(A109,'Customer Details'!$A$7:$C$14,3,FALSE),"")</f>
        <v>0</v>
      </c>
    </row>
    <row r="110" spans="1:18" s="1" customFormat="1" ht="12" customHeight="1" x14ac:dyDescent="0.25">
      <c r="A110" s="13" t="s">
        <v>10</v>
      </c>
      <c r="B110" s="2">
        <v>9028930</v>
      </c>
      <c r="C110" s="3" t="s">
        <v>637</v>
      </c>
      <c r="D110" s="2">
        <v>1</v>
      </c>
      <c r="E110" s="2"/>
      <c r="F110" s="7">
        <v>90.587176114431145</v>
      </c>
      <c r="G110" s="60">
        <f t="shared" ref="G110:G114" si="12">IFERROR(F110*1.1,"")</f>
        <v>99.645893725874274</v>
      </c>
      <c r="H110" s="60">
        <f t="shared" ref="H110:H114" si="13">IFERROR(F110*(1-R110),"")</f>
        <v>90.587176114431145</v>
      </c>
      <c r="I110" s="60">
        <f t="shared" ref="I110:I114" si="14">IFERROR(H110*1.1,"")</f>
        <v>99.645893725874274</v>
      </c>
      <c r="J110" s="8" t="s">
        <v>59</v>
      </c>
      <c r="K110" s="8" t="s">
        <v>59</v>
      </c>
      <c r="L110" s="6"/>
      <c r="R110" s="17">
        <f>IFERROR(VLOOKUP(A110,'Customer Details'!$A$7:$C$14,3,FALSE),"")</f>
        <v>0</v>
      </c>
    </row>
    <row r="111" spans="1:18" s="1" customFormat="1" ht="12" customHeight="1" x14ac:dyDescent="0.25">
      <c r="A111" s="13" t="s">
        <v>10</v>
      </c>
      <c r="B111" s="2">
        <v>9028922</v>
      </c>
      <c r="C111" s="3" t="s">
        <v>689</v>
      </c>
      <c r="D111" s="2">
        <v>1</v>
      </c>
      <c r="E111" s="2"/>
      <c r="F111" s="7">
        <v>41.402899999999995</v>
      </c>
      <c r="G111" s="60">
        <f t="shared" si="12"/>
        <v>45.543189999999996</v>
      </c>
      <c r="H111" s="60">
        <f t="shared" si="13"/>
        <v>41.402899999999995</v>
      </c>
      <c r="I111" s="60">
        <f t="shared" si="14"/>
        <v>45.543189999999996</v>
      </c>
      <c r="J111" s="8" t="s">
        <v>59</v>
      </c>
      <c r="K111" s="8" t="s">
        <v>59</v>
      </c>
      <c r="L111" s="8"/>
      <c r="R111" s="17">
        <f>IFERROR(VLOOKUP(A111,'Customer Details'!$A$7:$C$14,3,FALSE),"")</f>
        <v>0</v>
      </c>
    </row>
    <row r="112" spans="1:18" s="1" customFormat="1" ht="12" customHeight="1" x14ac:dyDescent="0.25">
      <c r="A112" s="13" t="s">
        <v>16</v>
      </c>
      <c r="B112" s="2">
        <v>9028565</v>
      </c>
      <c r="C112" s="3" t="s">
        <v>691</v>
      </c>
      <c r="D112" s="2">
        <v>1</v>
      </c>
      <c r="E112" s="2"/>
      <c r="F112" s="7">
        <v>6.5657349999999992</v>
      </c>
      <c r="G112" s="60">
        <f t="shared" si="12"/>
        <v>7.2223084999999996</v>
      </c>
      <c r="H112" s="60">
        <f t="shared" si="13"/>
        <v>6.5657349999999992</v>
      </c>
      <c r="I112" s="60">
        <f t="shared" si="14"/>
        <v>7.2223084999999996</v>
      </c>
      <c r="J112" s="8" t="s">
        <v>59</v>
      </c>
      <c r="K112" s="8" t="s">
        <v>59</v>
      </c>
      <c r="L112" s="8"/>
      <c r="R112" s="17">
        <f>IFERROR(VLOOKUP(A112,'Customer Details'!$A$7:$C$14,3,FALSE),"")</f>
        <v>0</v>
      </c>
    </row>
    <row r="113" spans="1:18" s="1" customFormat="1" ht="12" customHeight="1" x14ac:dyDescent="0.25">
      <c r="A113" s="13" t="s">
        <v>16</v>
      </c>
      <c r="B113" s="2">
        <v>9028564</v>
      </c>
      <c r="C113" s="3" t="s">
        <v>690</v>
      </c>
      <c r="D113" s="2">
        <v>1</v>
      </c>
      <c r="E113" s="2"/>
      <c r="F113" s="7">
        <v>7.9111724999999993</v>
      </c>
      <c r="G113" s="60">
        <f t="shared" si="12"/>
        <v>8.7022897500000003</v>
      </c>
      <c r="H113" s="60">
        <f t="shared" si="13"/>
        <v>7.9111724999999993</v>
      </c>
      <c r="I113" s="60">
        <f t="shared" si="14"/>
        <v>8.7022897500000003</v>
      </c>
      <c r="J113" s="8" t="s">
        <v>59</v>
      </c>
      <c r="K113" s="8" t="s">
        <v>59</v>
      </c>
      <c r="L113" s="8"/>
      <c r="R113" s="17">
        <f>IFERROR(VLOOKUP(A113,'Customer Details'!$A$7:$C$14,3,FALSE),"")</f>
        <v>0</v>
      </c>
    </row>
    <row r="114" spans="1:18" s="1" customFormat="1" ht="12" customHeight="1" x14ac:dyDescent="0.25">
      <c r="A114" s="13" t="s">
        <v>16</v>
      </c>
      <c r="B114" s="2">
        <v>9028563</v>
      </c>
      <c r="C114" s="3" t="s">
        <v>640</v>
      </c>
      <c r="D114" s="2">
        <v>1</v>
      </c>
      <c r="E114" s="2"/>
      <c r="F114" s="7">
        <v>11.301674999999999</v>
      </c>
      <c r="G114" s="60">
        <f t="shared" si="12"/>
        <v>12.4318425</v>
      </c>
      <c r="H114" s="60">
        <f t="shared" si="13"/>
        <v>11.301674999999999</v>
      </c>
      <c r="I114" s="60">
        <f t="shared" si="14"/>
        <v>12.4318425</v>
      </c>
      <c r="J114" s="8" t="s">
        <v>59</v>
      </c>
      <c r="K114" s="8" t="s">
        <v>59</v>
      </c>
      <c r="L114" s="8"/>
      <c r="R114" s="17">
        <f>IFERROR(VLOOKUP(A114,'Customer Details'!$A$7:$C$14,3,FALSE),"")</f>
        <v>0</v>
      </c>
    </row>
    <row r="115" spans="1:18" s="99" customFormat="1" ht="24" customHeight="1" x14ac:dyDescent="0.25">
      <c r="A115" s="101"/>
      <c r="B115" s="192" t="s">
        <v>649</v>
      </c>
      <c r="C115" s="192"/>
      <c r="D115" s="83"/>
      <c r="E115" s="83"/>
      <c r="F115" s="102"/>
      <c r="G115" s="102"/>
      <c r="H115" s="102"/>
      <c r="I115" s="102"/>
      <c r="J115" s="103"/>
      <c r="K115" s="103"/>
      <c r="L115" s="100"/>
      <c r="R115" s="104"/>
    </row>
    <row r="116" spans="1:18" s="1" customFormat="1" ht="12" customHeight="1" x14ac:dyDescent="0.25">
      <c r="A116" s="13" t="s">
        <v>10</v>
      </c>
      <c r="B116" s="13">
        <v>9028893</v>
      </c>
      <c r="C116" s="3" t="s">
        <v>650</v>
      </c>
      <c r="D116" s="2">
        <v>1</v>
      </c>
      <c r="E116" s="2"/>
      <c r="F116" s="7">
        <v>72.716236608863085</v>
      </c>
      <c r="G116" s="30">
        <f t="shared" ref="G116" si="15">IFERROR(F116*1.1,"")</f>
        <v>79.987860269749405</v>
      </c>
      <c r="H116" s="30">
        <f t="shared" ref="H116" si="16">IFERROR(F116*(1-R116),"")</f>
        <v>72.716236608863085</v>
      </c>
      <c r="I116" s="30">
        <f t="shared" ref="I116" si="17">IFERROR(H116*1.1,"")</f>
        <v>79.987860269749405</v>
      </c>
      <c r="J116" s="8" t="s">
        <v>59</v>
      </c>
      <c r="K116" s="8" t="s">
        <v>59</v>
      </c>
      <c r="L116" s="6"/>
      <c r="R116" s="17">
        <f>IFERROR(VLOOKUP(A116,'Customer Details'!$A$7:$C$14,3,FALSE),"")</f>
        <v>0</v>
      </c>
    </row>
    <row r="117" spans="1:18" s="99" customFormat="1" ht="24" customHeight="1" x14ac:dyDescent="0.25">
      <c r="A117" s="101"/>
      <c r="B117" s="192" t="s">
        <v>602</v>
      </c>
      <c r="C117" s="192"/>
      <c r="D117" s="83"/>
      <c r="E117" s="83"/>
      <c r="F117" s="102"/>
      <c r="G117" s="102"/>
      <c r="H117" s="102"/>
      <c r="I117" s="102"/>
      <c r="J117" s="103"/>
      <c r="K117" s="103"/>
      <c r="L117" s="100"/>
      <c r="R117" s="104"/>
    </row>
    <row r="118" spans="1:18" s="1" customFormat="1" ht="12" customHeight="1" x14ac:dyDescent="0.25">
      <c r="A118" s="13" t="s">
        <v>16</v>
      </c>
      <c r="B118" s="2">
        <v>9028956</v>
      </c>
      <c r="C118" s="3" t="s">
        <v>603</v>
      </c>
      <c r="D118" s="2">
        <v>1</v>
      </c>
      <c r="E118" s="2"/>
      <c r="F118" s="7">
        <v>55.001485000000002</v>
      </c>
      <c r="G118" s="60">
        <f t="shared" ref="G118" si="18">IFERROR(F118*1.1,"")</f>
        <v>60.501633500000004</v>
      </c>
      <c r="H118" s="60">
        <f t="shared" ref="H118" si="19">IFERROR(F118*(1-R118),"")</f>
        <v>55.001485000000002</v>
      </c>
      <c r="I118" s="60">
        <f t="shared" ref="I118" si="20">IFERROR(H118*1.1,"")</f>
        <v>60.501633500000004</v>
      </c>
      <c r="J118" s="8" t="s">
        <v>59</v>
      </c>
      <c r="K118" s="8" t="s">
        <v>59</v>
      </c>
      <c r="L118" s="6"/>
      <c r="R118" s="17">
        <f>IFERROR(VLOOKUP(A118,'Customer Details'!$A$7:$C$14,3,FALSE),"")</f>
        <v>0</v>
      </c>
    </row>
    <row r="120" spans="1:18" s="40" customFormat="1" ht="13.5" customHeight="1" x14ac:dyDescent="0.25">
      <c r="A120" s="67" t="s">
        <v>183</v>
      </c>
      <c r="B120" s="26"/>
      <c r="C120" s="23"/>
      <c r="D120" s="26"/>
      <c r="E120" s="26"/>
      <c r="F120" s="63"/>
      <c r="G120" s="62"/>
      <c r="H120" s="62"/>
      <c r="I120" s="62"/>
      <c r="J120" s="58"/>
      <c r="K120" s="58"/>
      <c r="R120" s="189"/>
    </row>
    <row r="121" spans="1:18" s="40" customFormat="1" ht="13.5" customHeight="1" x14ac:dyDescent="0.25">
      <c r="A121" s="186" t="s">
        <v>711</v>
      </c>
      <c r="B121" s="26"/>
      <c r="C121" s="23"/>
      <c r="D121" s="26"/>
      <c r="E121" s="26"/>
      <c r="F121" s="63"/>
      <c r="G121" s="62"/>
      <c r="H121" s="62"/>
      <c r="I121" s="62"/>
      <c r="J121" s="58"/>
      <c r="K121" s="58"/>
      <c r="R121" s="189"/>
    </row>
    <row r="122" spans="1:18" s="40" customFormat="1" ht="13.5" customHeight="1" x14ac:dyDescent="0.25">
      <c r="A122" s="186" t="s">
        <v>712</v>
      </c>
      <c r="B122" s="26"/>
      <c r="C122" s="23"/>
      <c r="D122" s="26"/>
      <c r="E122" s="26"/>
      <c r="F122" s="63"/>
      <c r="G122" s="62"/>
      <c r="H122" s="62"/>
      <c r="I122" s="62"/>
      <c r="J122" s="58"/>
      <c r="K122" s="58"/>
      <c r="R122" s="189"/>
    </row>
    <row r="123" spans="1:18" s="40" customFormat="1" ht="13.5" customHeight="1" x14ac:dyDescent="0.25">
      <c r="A123" s="186" t="s">
        <v>713</v>
      </c>
      <c r="B123" s="26"/>
      <c r="C123" s="23"/>
      <c r="D123" s="26"/>
      <c r="E123" s="26"/>
      <c r="F123" s="63"/>
      <c r="G123" s="62"/>
      <c r="H123" s="62"/>
      <c r="I123" s="62"/>
      <c r="J123" s="58"/>
      <c r="K123" s="58"/>
      <c r="R123" s="189"/>
    </row>
    <row r="124" spans="1:18" s="40" customFormat="1" ht="12" customHeight="1" x14ac:dyDescent="0.25">
      <c r="A124" s="188"/>
      <c r="B124" s="26"/>
      <c r="C124" s="23"/>
      <c r="D124" s="26"/>
      <c r="E124" s="26"/>
      <c r="F124" s="63"/>
      <c r="G124" s="62"/>
      <c r="H124" s="62"/>
      <c r="I124" s="62"/>
      <c r="J124" s="58"/>
      <c r="K124" s="58"/>
      <c r="R124" s="189"/>
    </row>
    <row r="125" spans="1:18" s="40" customFormat="1" ht="13.5" customHeight="1" x14ac:dyDescent="0.25">
      <c r="A125" s="197" t="s">
        <v>184</v>
      </c>
      <c r="B125" s="197"/>
      <c r="C125" s="197"/>
      <c r="D125" s="26"/>
      <c r="E125" s="26"/>
      <c r="F125" s="63"/>
      <c r="G125" s="62"/>
      <c r="H125" s="62"/>
      <c r="I125" s="62"/>
      <c r="J125" s="58"/>
      <c r="K125" s="58"/>
      <c r="R125" s="189"/>
    </row>
    <row r="126" spans="1:18" s="40" customFormat="1" x14ac:dyDescent="0.25">
      <c r="A126" s="197" t="s">
        <v>185</v>
      </c>
      <c r="B126" s="197"/>
      <c r="C126" s="197"/>
      <c r="D126" s="197"/>
      <c r="E126" s="197"/>
      <c r="F126" s="197"/>
      <c r="G126" s="197"/>
      <c r="H126" s="197"/>
      <c r="I126" s="197"/>
      <c r="J126" s="197"/>
      <c r="K126" s="197"/>
      <c r="R126" s="189"/>
    </row>
    <row r="127" spans="1:18" s="40" customFormat="1" x14ac:dyDescent="0.25">
      <c r="A127" s="197" t="s">
        <v>590</v>
      </c>
      <c r="B127" s="197"/>
      <c r="C127" s="197"/>
      <c r="D127" s="197"/>
      <c r="E127" s="197"/>
      <c r="F127" s="197"/>
      <c r="G127" s="197"/>
      <c r="H127" s="197"/>
      <c r="I127" s="197"/>
      <c r="J127" s="197"/>
      <c r="K127" s="190"/>
      <c r="R127" s="189"/>
    </row>
    <row r="132" spans="2:3" x14ac:dyDescent="0.25">
      <c r="B132" s="13"/>
    </row>
    <row r="133" spans="2:3" x14ac:dyDescent="0.25">
      <c r="B133" s="13"/>
    </row>
    <row r="134" spans="2:3" x14ac:dyDescent="0.25">
      <c r="B134" s="13"/>
    </row>
    <row r="135" spans="2:3" x14ac:dyDescent="0.25">
      <c r="B135" s="13"/>
    </row>
    <row r="136" spans="2:3" x14ac:dyDescent="0.25">
      <c r="B136" s="13"/>
    </row>
    <row r="137" spans="2:3" x14ac:dyDescent="0.25">
      <c r="B137" s="13"/>
    </row>
    <row r="138" spans="2:3" x14ac:dyDescent="0.25">
      <c r="C138" s="3" t="s">
        <v>696</v>
      </c>
    </row>
  </sheetData>
  <sheetProtection algorithmName="SHA-512" hashValue="g/mAuJr7P+ztlCtr/NqctpyDSw1B6tiVVT3ygttoLYXVmYMFZeVjGfNrMe/EAcGpU3Ra3WnaSKxsQtQ1+Q/V3Q==" saltValue="/qb/xsbg6Q5fsZK5OvWd8g==" spinCount="100000" sheet="1" autoFilter="0"/>
  <autoFilter ref="A3:R118" xr:uid="{DE0AF402-5D2B-4C5B-AB14-B56652A83439}"/>
  <mergeCells count="23">
    <mergeCell ref="A127:J127"/>
    <mergeCell ref="Q96:Q97"/>
    <mergeCell ref="R96:R97"/>
    <mergeCell ref="M96:M97"/>
    <mergeCell ref="N96:N97"/>
    <mergeCell ref="O96:O97"/>
    <mergeCell ref="P96:P97"/>
    <mergeCell ref="B100:C100"/>
    <mergeCell ref="A125:C125"/>
    <mergeCell ref="A126:K126"/>
    <mergeCell ref="K96:K97"/>
    <mergeCell ref="L96:L97"/>
    <mergeCell ref="B107:C107"/>
    <mergeCell ref="B117:C117"/>
    <mergeCell ref="H96:H97"/>
    <mergeCell ref="I96:I97"/>
    <mergeCell ref="B115:C115"/>
    <mergeCell ref="J96:J97"/>
    <mergeCell ref="A96:A97"/>
    <mergeCell ref="B96:C97"/>
    <mergeCell ref="D96:D97"/>
    <mergeCell ref="E96:E97"/>
    <mergeCell ref="G96:G97"/>
  </mergeCells>
  <pageMargins left="0.70866141732283472" right="0.70866141732283472" top="0.74803149606299213" bottom="0.74803149606299213" header="0.31496062992125984" footer="0.31496062992125984"/>
  <pageSetup scale="38" fitToHeight="0" pageOrder="overThenDown" orientation="portrait" horizontalDpi="1200" verticalDpi="1200" r:id="rId1"/>
  <headerFooter>
    <oddFooter>&amp;RSomfy RRP Pricelist Sep 2023 - FINAL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R309"/>
  <sheetViews>
    <sheetView zoomScaleNormal="100" zoomScalePageLayoutView="60" workbookViewId="0">
      <pane ySplit="3" topLeftCell="A4" activePane="bottomLeft" state="frozen"/>
      <selection pane="bottomLeft" activeCell="D13" sqref="D13"/>
    </sheetView>
  </sheetViews>
  <sheetFormatPr defaultColWidth="7.1796875" defaultRowHeight="11.5" x14ac:dyDescent="0.25"/>
  <cols>
    <col min="1" max="1" width="6.26953125" style="2" customWidth="1"/>
    <col min="2" max="2" width="11" style="3" customWidth="1"/>
    <col min="3" max="3" width="66.26953125" style="3" customWidth="1"/>
    <col min="4" max="5" width="7.7265625" style="2" customWidth="1"/>
    <col min="6" max="6" width="9.7265625" style="4" customWidth="1"/>
    <col min="7" max="7" width="13" style="4" bestFit="1" customWidth="1"/>
    <col min="8" max="9" width="9.7265625" style="4" customWidth="1"/>
    <col min="10" max="15" width="7.7265625" style="2" customWidth="1"/>
    <col min="16" max="16" width="11.453125" style="2" bestFit="1" customWidth="1"/>
    <col min="17" max="17" width="11.81640625" style="2" bestFit="1" customWidth="1"/>
    <col min="18" max="18" width="7.7265625" style="17" customWidth="1"/>
    <col min="19" max="16384" width="7.1796875" style="4"/>
  </cols>
  <sheetData>
    <row r="1" spans="1:18" s="74" customFormat="1" ht="78" customHeight="1" x14ac:dyDescent="0.25">
      <c r="A1" s="70"/>
      <c r="B1" s="69"/>
      <c r="C1" s="69"/>
      <c r="D1" s="70"/>
      <c r="E1" s="70"/>
      <c r="F1" s="71"/>
      <c r="G1" s="72"/>
      <c r="H1" s="72"/>
      <c r="I1" s="72"/>
      <c r="J1" s="70"/>
      <c r="K1" s="70"/>
      <c r="L1" s="70"/>
      <c r="M1" s="70"/>
      <c r="N1" s="70"/>
      <c r="O1" s="70"/>
      <c r="P1" s="70"/>
      <c r="Q1" s="70"/>
      <c r="R1" s="90"/>
    </row>
    <row r="2" spans="1:18" ht="14.15" customHeight="1" x14ac:dyDescent="0.25">
      <c r="G2" s="32"/>
      <c r="H2" s="10"/>
      <c r="I2" s="10"/>
    </row>
    <row r="3" spans="1:18" s="39" customFormat="1" ht="54" customHeight="1" x14ac:dyDescent="0.25">
      <c r="A3" s="33" t="s">
        <v>45</v>
      </c>
      <c r="B3" s="33" t="s">
        <v>44</v>
      </c>
      <c r="C3" s="33" t="s">
        <v>46</v>
      </c>
      <c r="D3" s="33" t="s">
        <v>47</v>
      </c>
      <c r="E3" s="33" t="s">
        <v>48</v>
      </c>
      <c r="F3" s="36" t="s">
        <v>708</v>
      </c>
      <c r="G3" s="33" t="s">
        <v>709</v>
      </c>
      <c r="H3" s="33" t="str">
        <f>'Customer Details'!$C3&amp;" Buy Price (ex GST)"</f>
        <v xml:space="preserve"> Buy Price (ex GST)</v>
      </c>
      <c r="I3" s="33" t="str">
        <f>'Customer Details'!$C3&amp;" Buy Price (inc GST)"</f>
        <v xml:space="preserve"> Buy Price (inc GST)</v>
      </c>
      <c r="J3" s="33" t="s">
        <v>49</v>
      </c>
      <c r="K3" s="33" t="s">
        <v>50</v>
      </c>
      <c r="L3" s="33" t="s">
        <v>51</v>
      </c>
      <c r="M3" s="33" t="s">
        <v>52</v>
      </c>
      <c r="N3" s="33" t="s">
        <v>700</v>
      </c>
      <c r="O3" s="33" t="s">
        <v>53</v>
      </c>
      <c r="P3" s="33" t="s">
        <v>54</v>
      </c>
      <c r="Q3" s="33" t="s">
        <v>55</v>
      </c>
      <c r="R3" s="37" t="s">
        <v>186</v>
      </c>
    </row>
    <row r="4" spans="1:18" s="126" customFormat="1" ht="18.5" x14ac:dyDescent="0.25">
      <c r="A4" s="141"/>
      <c r="B4" s="140" t="s">
        <v>259</v>
      </c>
      <c r="C4" s="127"/>
      <c r="D4" s="142"/>
      <c r="E4" s="142"/>
      <c r="F4" s="143"/>
      <c r="G4" s="144"/>
      <c r="H4" s="144"/>
      <c r="I4" s="145"/>
      <c r="J4" s="146"/>
      <c r="K4" s="146"/>
      <c r="L4" s="146"/>
      <c r="M4" s="146"/>
      <c r="N4" s="146"/>
      <c r="O4" s="146"/>
      <c r="P4" s="146"/>
      <c r="Q4" s="147"/>
      <c r="R4" s="148"/>
    </row>
    <row r="5" spans="1:18" s="75" customFormat="1" ht="15" customHeight="1" x14ac:dyDescent="0.25">
      <c r="A5" s="76"/>
      <c r="B5" s="75" t="s">
        <v>260</v>
      </c>
      <c r="C5" s="77"/>
      <c r="D5" s="78"/>
      <c r="E5" s="78"/>
      <c r="F5" s="79"/>
      <c r="G5" s="79"/>
      <c r="H5" s="80"/>
      <c r="I5" s="79"/>
      <c r="J5" s="91"/>
      <c r="K5" s="91"/>
      <c r="L5" s="91"/>
      <c r="M5" s="91"/>
      <c r="N5" s="91"/>
      <c r="O5" s="91"/>
      <c r="P5" s="91"/>
      <c r="Q5" s="157"/>
      <c r="R5" s="81"/>
    </row>
    <row r="6" spans="1:18" s="40" customFormat="1" ht="12" customHeight="1" x14ac:dyDescent="0.25">
      <c r="A6" s="26" t="s">
        <v>12</v>
      </c>
      <c r="B6" s="23">
        <v>9018588</v>
      </c>
      <c r="C6" s="23" t="s">
        <v>692</v>
      </c>
      <c r="D6" s="26">
        <v>1</v>
      </c>
      <c r="E6" s="26" t="s">
        <v>511</v>
      </c>
      <c r="F6" s="27">
        <v>1.35572644524999</v>
      </c>
      <c r="G6" s="27">
        <f t="shared" ref="G6:G9" si="0">F6*1.1</f>
        <v>1.4912990897749892</v>
      </c>
      <c r="H6" s="27">
        <f t="shared" ref="H6:H9" si="1">IFERROR(F6*(1-R6),"")</f>
        <v>1.35572644524999</v>
      </c>
      <c r="I6" s="27">
        <f>IFERROR(H6*1.1,"")</f>
        <v>1.4912990897749892</v>
      </c>
      <c r="J6" s="8" t="s">
        <v>59</v>
      </c>
      <c r="K6" s="26"/>
      <c r="L6" s="26"/>
      <c r="M6" s="26"/>
      <c r="N6" s="26"/>
      <c r="O6" s="26"/>
      <c r="P6" s="26"/>
      <c r="Q6" s="26"/>
      <c r="R6" s="20">
        <f>IFERROR(VLOOKUP(A6,'Customer Details'!$A$7:$C$14,3,FALSE),"")</f>
        <v>0</v>
      </c>
    </row>
    <row r="7" spans="1:18" s="40" customFormat="1" ht="12" customHeight="1" x14ac:dyDescent="0.25">
      <c r="A7" s="26" t="s">
        <v>12</v>
      </c>
      <c r="B7" s="23">
        <v>9018598</v>
      </c>
      <c r="C7" s="23" t="s">
        <v>693</v>
      </c>
      <c r="D7" s="26">
        <v>1</v>
      </c>
      <c r="E7" s="26" t="s">
        <v>511</v>
      </c>
      <c r="F7" s="27">
        <v>10.229572268704469</v>
      </c>
      <c r="G7" s="27">
        <f t="shared" si="0"/>
        <v>11.252529495574917</v>
      </c>
      <c r="H7" s="27">
        <f>IFERROR(F7*(1-R7),"")</f>
        <v>10.229572268704469</v>
      </c>
      <c r="I7" s="27">
        <f>IFERROR(H7*1.1,"")</f>
        <v>11.252529495574917</v>
      </c>
      <c r="J7" s="8" t="s">
        <v>59</v>
      </c>
      <c r="K7" s="26"/>
      <c r="L7" s="26"/>
      <c r="M7" s="26"/>
      <c r="N7" s="26"/>
      <c r="O7" s="26"/>
      <c r="P7" s="26"/>
      <c r="Q7" s="26"/>
      <c r="R7" s="20">
        <f>IFERROR(VLOOKUP(A7,'Customer Details'!$A$7:$C$14,3,FALSE),"")</f>
        <v>0</v>
      </c>
    </row>
    <row r="8" spans="1:18" s="40" customFormat="1" ht="12" customHeight="1" x14ac:dyDescent="0.25">
      <c r="A8" s="26" t="s">
        <v>12</v>
      </c>
      <c r="B8" s="23">
        <v>9018475</v>
      </c>
      <c r="C8" s="23" t="s">
        <v>694</v>
      </c>
      <c r="D8" s="26">
        <v>1</v>
      </c>
      <c r="E8" s="26" t="s">
        <v>511</v>
      </c>
      <c r="F8" s="27">
        <v>1.35572644524999</v>
      </c>
      <c r="G8" s="27">
        <f t="shared" si="0"/>
        <v>1.4912990897749892</v>
      </c>
      <c r="H8" s="27">
        <f t="shared" si="1"/>
        <v>1.35572644524999</v>
      </c>
      <c r="I8" s="27">
        <f>IFERROR(H8*1.1,"")</f>
        <v>1.4912990897749892</v>
      </c>
      <c r="J8" s="8" t="s">
        <v>59</v>
      </c>
      <c r="K8" s="26"/>
      <c r="L8" s="26"/>
      <c r="M8" s="26"/>
      <c r="N8" s="26"/>
      <c r="O8" s="26"/>
      <c r="P8" s="26"/>
      <c r="Q8" s="26"/>
      <c r="R8" s="20">
        <f>IFERROR(VLOOKUP(A8,'Customer Details'!$A$7:$C$14,3,FALSE),"")</f>
        <v>0</v>
      </c>
    </row>
    <row r="9" spans="1:18" s="40" customFormat="1" ht="12" customHeight="1" x14ac:dyDescent="0.25">
      <c r="A9" s="26" t="s">
        <v>12</v>
      </c>
      <c r="B9" s="23">
        <v>9018477</v>
      </c>
      <c r="C9" s="40" t="s">
        <v>695</v>
      </c>
      <c r="D9" s="26">
        <v>1</v>
      </c>
      <c r="E9" s="26" t="s">
        <v>511</v>
      </c>
      <c r="F9" s="27">
        <v>10.229572268704469</v>
      </c>
      <c r="G9" s="27">
        <f t="shared" si="0"/>
        <v>11.252529495574917</v>
      </c>
      <c r="H9" s="27">
        <f t="shared" si="1"/>
        <v>10.229572268704469</v>
      </c>
      <c r="I9" s="27">
        <f>IFERROR(H9*1.1,"")</f>
        <v>11.252529495574917</v>
      </c>
      <c r="J9" s="8" t="s">
        <v>59</v>
      </c>
      <c r="K9" s="26"/>
      <c r="L9" s="26"/>
      <c r="M9" s="26"/>
      <c r="N9" s="26"/>
      <c r="O9" s="26"/>
      <c r="P9" s="26"/>
      <c r="Q9" s="26"/>
      <c r="R9" s="20">
        <f>IFERROR(VLOOKUP(A7,'Customer Details'!$A$7:$C$14,3,FALSE),"")</f>
        <v>0</v>
      </c>
    </row>
    <row r="10" spans="1:18" s="95" customFormat="1" ht="18.5" x14ac:dyDescent="0.25">
      <c r="A10" s="119"/>
      <c r="B10" s="75" t="s">
        <v>261</v>
      </c>
      <c r="D10" s="119"/>
      <c r="E10" s="119"/>
      <c r="F10" s="159"/>
      <c r="G10" s="159"/>
      <c r="H10" s="159"/>
      <c r="I10" s="159"/>
      <c r="J10" s="103"/>
      <c r="K10" s="119"/>
      <c r="L10" s="119"/>
      <c r="M10" s="119"/>
      <c r="N10" s="119"/>
      <c r="O10" s="119"/>
      <c r="P10" s="119"/>
      <c r="Q10" s="119"/>
      <c r="R10" s="92"/>
    </row>
    <row r="11" spans="1:18" s="40" customFormat="1" ht="12" customHeight="1" x14ac:dyDescent="0.25">
      <c r="A11" s="26" t="s">
        <v>12</v>
      </c>
      <c r="B11" s="23">
        <v>9020675</v>
      </c>
      <c r="C11" s="40" t="s">
        <v>262</v>
      </c>
      <c r="D11" s="26">
        <v>1</v>
      </c>
      <c r="E11" s="26"/>
      <c r="F11" s="27">
        <v>8.3808543888181184</v>
      </c>
      <c r="G11" s="27">
        <f t="shared" ref="G11:G20" si="2">F11*1.1</f>
        <v>9.2189398276999306</v>
      </c>
      <c r="H11" s="27">
        <f t="shared" ref="H11:H20" si="3">IFERROR(F11*(1-R11),"")</f>
        <v>8.3808543888181184</v>
      </c>
      <c r="I11" s="27">
        <f t="shared" ref="I11:I20" si="4">IFERROR(H11*1.1,"")</f>
        <v>9.2189398276999306</v>
      </c>
      <c r="J11" s="8" t="s">
        <v>59</v>
      </c>
      <c r="K11" s="26"/>
      <c r="L11" s="26"/>
      <c r="M11" s="26"/>
      <c r="N11" s="26"/>
      <c r="O11" s="26"/>
      <c r="P11" s="26"/>
      <c r="Q11" s="26"/>
      <c r="R11" s="20">
        <f>IFERROR(VLOOKUP(A11,'Customer Details'!$A$7:$C$14,3,FALSE),"")</f>
        <v>0</v>
      </c>
    </row>
    <row r="12" spans="1:18" s="40" customFormat="1" ht="12" customHeight="1" x14ac:dyDescent="0.25">
      <c r="A12" s="26" t="s">
        <v>12</v>
      </c>
      <c r="B12" s="23">
        <v>9025811</v>
      </c>
      <c r="C12" s="40" t="s">
        <v>263</v>
      </c>
      <c r="D12" s="26">
        <v>1</v>
      </c>
      <c r="E12" s="26"/>
      <c r="F12" s="27">
        <v>15.768527499999999</v>
      </c>
      <c r="G12" s="27">
        <f t="shared" si="2"/>
        <v>17.345380250000002</v>
      </c>
      <c r="H12" s="27">
        <f t="shared" ref="H12" si="5">IFERROR(F12*(1-R12),"")</f>
        <v>15.768527499999999</v>
      </c>
      <c r="I12" s="27">
        <f t="shared" ref="I12" si="6">IFERROR(H12*1.1,"")</f>
        <v>17.345380250000002</v>
      </c>
      <c r="J12" s="8" t="s">
        <v>59</v>
      </c>
      <c r="K12" s="26"/>
      <c r="L12" s="26"/>
      <c r="M12" s="26"/>
      <c r="N12" s="26"/>
      <c r="O12" s="26"/>
      <c r="P12" s="26"/>
      <c r="Q12" s="26"/>
      <c r="R12" s="20">
        <f>IFERROR(VLOOKUP(A12,'Customer Details'!$A$7:$C$14,3,FALSE),"")</f>
        <v>0</v>
      </c>
    </row>
    <row r="13" spans="1:18" s="40" customFormat="1" ht="12" customHeight="1" x14ac:dyDescent="0.25">
      <c r="A13" s="26" t="s">
        <v>12</v>
      </c>
      <c r="B13" s="23">
        <v>9021018</v>
      </c>
      <c r="C13" s="40" t="s">
        <v>264</v>
      </c>
      <c r="D13" s="26">
        <v>1</v>
      </c>
      <c r="E13" s="26"/>
      <c r="F13" s="27">
        <v>11.585298713954456</v>
      </c>
      <c r="G13" s="27">
        <f t="shared" si="2"/>
        <v>12.743828585349902</v>
      </c>
      <c r="H13" s="27">
        <f t="shared" si="3"/>
        <v>11.585298713954456</v>
      </c>
      <c r="I13" s="27">
        <f t="shared" si="4"/>
        <v>12.743828585349902</v>
      </c>
      <c r="J13" s="8" t="s">
        <v>59</v>
      </c>
      <c r="K13" s="26"/>
      <c r="L13" s="26"/>
      <c r="M13" s="26"/>
      <c r="N13" s="26"/>
      <c r="O13" s="26"/>
      <c r="P13" s="26"/>
      <c r="Q13" s="26"/>
      <c r="R13" s="20">
        <f>IFERROR(VLOOKUP(A13,'Customer Details'!$A$7:$C$14,3,FALSE),"")</f>
        <v>0</v>
      </c>
    </row>
    <row r="14" spans="1:18" s="40" customFormat="1" ht="12" customHeight="1" x14ac:dyDescent="0.25">
      <c r="A14" s="26" t="s">
        <v>12</v>
      </c>
      <c r="B14" s="23">
        <v>9021036</v>
      </c>
      <c r="C14" s="40" t="s">
        <v>265</v>
      </c>
      <c r="D14" s="26">
        <v>1</v>
      </c>
      <c r="E14" s="26"/>
      <c r="F14" s="27">
        <v>11.585298713954456</v>
      </c>
      <c r="G14" s="27">
        <f t="shared" si="2"/>
        <v>12.743828585349902</v>
      </c>
      <c r="H14" s="27">
        <f t="shared" si="3"/>
        <v>11.585298713954456</v>
      </c>
      <c r="I14" s="27">
        <f t="shared" si="4"/>
        <v>12.743828585349902</v>
      </c>
      <c r="J14" s="8" t="s">
        <v>59</v>
      </c>
      <c r="K14" s="26"/>
      <c r="L14" s="26"/>
      <c r="M14" s="26"/>
      <c r="N14" s="26"/>
      <c r="O14" s="26"/>
      <c r="P14" s="26"/>
      <c r="Q14" s="26"/>
      <c r="R14" s="20">
        <f>IFERROR(VLOOKUP(A14,'Customer Details'!$A$7:$C$14,3,FALSE),"")</f>
        <v>0</v>
      </c>
    </row>
    <row r="15" spans="1:18" s="40" customFormat="1" ht="12" customHeight="1" x14ac:dyDescent="0.25">
      <c r="A15" s="26" t="s">
        <v>12</v>
      </c>
      <c r="B15" s="23">
        <v>9021037</v>
      </c>
      <c r="C15" s="40" t="s">
        <v>266</v>
      </c>
      <c r="D15" s="26">
        <v>1</v>
      </c>
      <c r="E15" s="26"/>
      <c r="F15" s="27">
        <v>12.817777300545359</v>
      </c>
      <c r="G15" s="27">
        <f t="shared" si="2"/>
        <v>14.099555030599896</v>
      </c>
      <c r="H15" s="27">
        <f t="shared" si="3"/>
        <v>12.817777300545359</v>
      </c>
      <c r="I15" s="27">
        <f t="shared" si="4"/>
        <v>14.099555030599896</v>
      </c>
      <c r="J15" s="8" t="s">
        <v>59</v>
      </c>
      <c r="K15" s="26"/>
      <c r="L15" s="26"/>
      <c r="M15" s="26"/>
      <c r="N15" s="26"/>
      <c r="O15" s="26"/>
      <c r="P15" s="26"/>
      <c r="Q15" s="26"/>
      <c r="R15" s="20">
        <f>IFERROR(VLOOKUP(A15,'Customer Details'!$A$7:$C$14,3,FALSE),"")</f>
        <v>0</v>
      </c>
    </row>
    <row r="16" spans="1:18" s="40" customFormat="1" ht="12" customHeight="1" x14ac:dyDescent="0.25">
      <c r="A16" s="26" t="s">
        <v>12</v>
      </c>
      <c r="B16" s="23">
        <v>9020674</v>
      </c>
      <c r="C16" s="40" t="s">
        <v>267</v>
      </c>
      <c r="D16" s="26">
        <v>1</v>
      </c>
      <c r="E16" s="26"/>
      <c r="F16" s="27">
        <v>8.3808543888181184</v>
      </c>
      <c r="G16" s="27">
        <f t="shared" si="2"/>
        <v>9.2189398276999306</v>
      </c>
      <c r="H16" s="27">
        <f t="shared" si="3"/>
        <v>8.3808543888181184</v>
      </c>
      <c r="I16" s="27">
        <f t="shared" si="4"/>
        <v>9.2189398276999306</v>
      </c>
      <c r="J16" s="8" t="s">
        <v>59</v>
      </c>
      <c r="K16" s="26"/>
      <c r="L16" s="26"/>
      <c r="M16" s="26"/>
      <c r="N16" s="26"/>
      <c r="O16" s="26"/>
      <c r="P16" s="26"/>
      <c r="Q16" s="26"/>
      <c r="R16" s="20">
        <f>IFERROR(VLOOKUP(A16,'Customer Details'!$A$7:$C$14,3,FALSE),"")</f>
        <v>0</v>
      </c>
    </row>
    <row r="17" spans="1:18" s="40" customFormat="1" ht="12" customHeight="1" x14ac:dyDescent="0.25">
      <c r="A17" s="26" t="s">
        <v>12</v>
      </c>
      <c r="B17" s="23">
        <v>9020676</v>
      </c>
      <c r="C17" s="40" t="s">
        <v>268</v>
      </c>
      <c r="D17" s="26">
        <v>1</v>
      </c>
      <c r="E17" s="26"/>
      <c r="F17" s="27">
        <v>5.7926493569772282</v>
      </c>
      <c r="G17" s="27">
        <f t="shared" si="2"/>
        <v>6.3719142926749512</v>
      </c>
      <c r="H17" s="27">
        <f t="shared" si="3"/>
        <v>5.7926493569772282</v>
      </c>
      <c r="I17" s="27">
        <f t="shared" si="4"/>
        <v>6.3719142926749512</v>
      </c>
      <c r="J17" s="8" t="s">
        <v>59</v>
      </c>
      <c r="K17" s="26"/>
      <c r="L17" s="26"/>
      <c r="M17" s="26"/>
      <c r="N17" s="26"/>
      <c r="O17" s="26"/>
      <c r="P17" s="26"/>
      <c r="Q17" s="26"/>
      <c r="R17" s="20">
        <f>IFERROR(VLOOKUP(A17,'Customer Details'!$A$7:$C$14,3,FALSE),"")</f>
        <v>0</v>
      </c>
    </row>
    <row r="18" spans="1:18" s="40" customFormat="1" ht="12" customHeight="1" x14ac:dyDescent="0.25">
      <c r="A18" s="26" t="s">
        <v>12</v>
      </c>
      <c r="B18" s="23">
        <v>9020699</v>
      </c>
      <c r="C18" s="40" t="s">
        <v>269</v>
      </c>
      <c r="D18" s="26">
        <v>1</v>
      </c>
      <c r="E18" s="26"/>
      <c r="F18" s="27">
        <v>14.05025588713626</v>
      </c>
      <c r="G18" s="27">
        <f t="shared" si="2"/>
        <v>15.455281475849887</v>
      </c>
      <c r="H18" s="27">
        <f t="shared" si="3"/>
        <v>14.05025588713626</v>
      </c>
      <c r="I18" s="27">
        <f t="shared" si="4"/>
        <v>15.455281475849887</v>
      </c>
      <c r="J18" s="8" t="s">
        <v>59</v>
      </c>
      <c r="K18" s="26"/>
      <c r="L18" s="26"/>
      <c r="M18" s="26"/>
      <c r="N18" s="26"/>
      <c r="O18" s="26"/>
      <c r="P18" s="26"/>
      <c r="Q18" s="26"/>
      <c r="R18" s="20">
        <f>IFERROR(VLOOKUP(A18,'Customer Details'!$A$7:$C$14,3,FALSE),"")</f>
        <v>0</v>
      </c>
    </row>
    <row r="19" spans="1:18" s="40" customFormat="1" ht="12" customHeight="1" x14ac:dyDescent="0.25">
      <c r="A19" s="26" t="s">
        <v>16</v>
      </c>
      <c r="B19" s="23">
        <v>9026993</v>
      </c>
      <c r="C19" s="40" t="s">
        <v>597</v>
      </c>
      <c r="D19" s="26">
        <v>25</v>
      </c>
      <c r="E19" s="26"/>
      <c r="F19" s="27">
        <v>4.7016044349999992</v>
      </c>
      <c r="G19" s="27">
        <f t="shared" si="2"/>
        <v>5.1717648784999994</v>
      </c>
      <c r="H19" s="27">
        <f t="shared" si="3"/>
        <v>4.7016044349999992</v>
      </c>
      <c r="I19" s="27">
        <f t="shared" si="4"/>
        <v>5.1717648784999994</v>
      </c>
      <c r="J19" s="8" t="s">
        <v>59</v>
      </c>
      <c r="K19" s="26"/>
      <c r="L19" s="26"/>
      <c r="M19" s="26"/>
      <c r="N19" s="26"/>
      <c r="O19" s="26"/>
      <c r="P19" s="26"/>
      <c r="Q19" s="26"/>
      <c r="R19" s="20">
        <f>IFERROR(VLOOKUP(A19,'Customer Details'!$A$7:$C$14,3,FALSE),"")</f>
        <v>0</v>
      </c>
    </row>
    <row r="20" spans="1:18" s="40" customFormat="1" ht="12" customHeight="1" x14ac:dyDescent="0.25">
      <c r="A20" s="26" t="s">
        <v>16</v>
      </c>
      <c r="B20" s="23">
        <v>9027988</v>
      </c>
      <c r="C20" s="40" t="s">
        <v>598</v>
      </c>
      <c r="D20" s="26">
        <v>25</v>
      </c>
      <c r="E20" s="26"/>
      <c r="F20" s="27">
        <v>4.7016044349999992</v>
      </c>
      <c r="G20" s="27">
        <f t="shared" si="2"/>
        <v>5.1717648784999994</v>
      </c>
      <c r="H20" s="27">
        <f t="shared" si="3"/>
        <v>4.7016044349999992</v>
      </c>
      <c r="I20" s="27">
        <f t="shared" si="4"/>
        <v>5.1717648784999994</v>
      </c>
      <c r="J20" s="8" t="s">
        <v>59</v>
      </c>
      <c r="K20" s="26"/>
      <c r="L20" s="26"/>
      <c r="M20" s="26"/>
      <c r="N20" s="26"/>
      <c r="O20" s="26"/>
      <c r="P20" s="26"/>
      <c r="Q20" s="26"/>
      <c r="R20" s="20">
        <f>IFERROR(VLOOKUP(A20,'Customer Details'!$A$7:$C$14,3,FALSE),"")</f>
        <v>0</v>
      </c>
    </row>
    <row r="21" spans="1:18" s="75" customFormat="1" ht="15" customHeight="1" x14ac:dyDescent="0.25">
      <c r="A21" s="76"/>
      <c r="B21" s="75" t="s">
        <v>270</v>
      </c>
      <c r="C21" s="77"/>
      <c r="D21" s="78"/>
      <c r="E21" s="78"/>
      <c r="F21" s="79"/>
      <c r="G21" s="79"/>
      <c r="H21" s="80"/>
      <c r="I21" s="79"/>
      <c r="J21" s="91"/>
      <c r="K21" s="91"/>
      <c r="L21" s="91"/>
      <c r="M21" s="91"/>
      <c r="N21" s="91"/>
      <c r="O21" s="91"/>
      <c r="P21" s="91"/>
      <c r="Q21" s="157"/>
      <c r="R21" s="92" t="str">
        <f>IFERROR(VLOOKUP(A21,'Customer Details'!$A$7:$C$14,3,FALSE),"")</f>
        <v/>
      </c>
    </row>
    <row r="22" spans="1:18" s="40" customFormat="1" ht="12" customHeight="1" x14ac:dyDescent="0.25">
      <c r="A22" s="26" t="s">
        <v>12</v>
      </c>
      <c r="B22" s="23">
        <v>9027735</v>
      </c>
      <c r="C22" s="23" t="s">
        <v>271</v>
      </c>
      <c r="D22" s="26">
        <v>1</v>
      </c>
      <c r="E22" s="26"/>
      <c r="F22" s="27">
        <v>20.45065</v>
      </c>
      <c r="G22" s="27">
        <f t="shared" ref="G22:G32" si="7">F22*1.1</f>
        <v>22.495715000000001</v>
      </c>
      <c r="H22" s="27">
        <f t="shared" ref="H22:H32" si="8">IFERROR(F22*(1-R22),"")</f>
        <v>20.45065</v>
      </c>
      <c r="I22" s="27">
        <f t="shared" ref="I22:I83" si="9">IFERROR(H22*1.1,"")</f>
        <v>22.495715000000001</v>
      </c>
      <c r="J22" s="8" t="s">
        <v>59</v>
      </c>
      <c r="K22" s="8" t="s">
        <v>59</v>
      </c>
      <c r="L22" s="26"/>
      <c r="M22" s="26"/>
      <c r="N22" s="26"/>
      <c r="O22" s="26"/>
      <c r="P22" s="26"/>
      <c r="Q22" s="26"/>
      <c r="R22" s="20">
        <f>IFERROR(VLOOKUP(A22,'Customer Details'!$A$7:$C$14,3,FALSE),"")</f>
        <v>0</v>
      </c>
    </row>
    <row r="23" spans="1:18" s="54" customFormat="1" ht="12" customHeight="1" x14ac:dyDescent="0.25">
      <c r="A23" s="41" t="s">
        <v>12</v>
      </c>
      <c r="B23" s="49">
        <v>9016654</v>
      </c>
      <c r="C23" s="49" t="s">
        <v>272</v>
      </c>
      <c r="D23" s="41">
        <v>1</v>
      </c>
      <c r="E23" s="41" t="s">
        <v>92</v>
      </c>
      <c r="F23" s="50">
        <v>15.405982332386246</v>
      </c>
      <c r="G23" s="50">
        <f t="shared" si="7"/>
        <v>16.946580565624874</v>
      </c>
      <c r="H23" s="50">
        <f t="shared" si="8"/>
        <v>15.405982332386246</v>
      </c>
      <c r="I23" s="50">
        <f t="shared" si="9"/>
        <v>16.946580565624874</v>
      </c>
      <c r="J23" s="48" t="s">
        <v>59</v>
      </c>
      <c r="K23" s="48" t="s">
        <v>59</v>
      </c>
      <c r="L23" s="41"/>
      <c r="M23" s="41"/>
      <c r="N23" s="41"/>
      <c r="O23" s="41"/>
      <c r="P23" s="41"/>
      <c r="Q23" s="41"/>
      <c r="R23" s="42">
        <f>IFERROR(VLOOKUP(A23,'Customer Details'!$A$7:$C$14,3,FALSE),"")</f>
        <v>0</v>
      </c>
    </row>
    <row r="24" spans="1:18" s="40" customFormat="1" ht="12" customHeight="1" x14ac:dyDescent="0.25">
      <c r="A24" s="26" t="s">
        <v>12</v>
      </c>
      <c r="B24" s="23">
        <v>9147544</v>
      </c>
      <c r="C24" s="23" t="s">
        <v>273</v>
      </c>
      <c r="D24" s="26">
        <v>1</v>
      </c>
      <c r="E24" s="26"/>
      <c r="F24" s="27">
        <v>6.4088886502726794</v>
      </c>
      <c r="G24" s="27">
        <f t="shared" si="7"/>
        <v>7.0497775152999482</v>
      </c>
      <c r="H24" s="27">
        <f t="shared" si="8"/>
        <v>6.4088886502726794</v>
      </c>
      <c r="I24" s="27">
        <f t="shared" si="9"/>
        <v>7.0497775152999482</v>
      </c>
      <c r="J24" s="8" t="s">
        <v>59</v>
      </c>
      <c r="K24" s="8" t="s">
        <v>59</v>
      </c>
      <c r="L24" s="26"/>
      <c r="M24" s="26"/>
      <c r="N24" s="26"/>
      <c r="O24" s="26"/>
      <c r="P24" s="26"/>
      <c r="Q24" s="26"/>
      <c r="R24" s="20">
        <f>IFERROR(VLOOKUP(A24,'Customer Details'!$A$7:$C$14,3,FALSE),"")</f>
        <v>0</v>
      </c>
    </row>
    <row r="25" spans="1:18" s="40" customFormat="1" ht="12" customHeight="1" x14ac:dyDescent="0.25">
      <c r="A25" s="26" t="s">
        <v>12</v>
      </c>
      <c r="B25" s="23">
        <v>9147330</v>
      </c>
      <c r="C25" s="23" t="s">
        <v>274</v>
      </c>
      <c r="D25" s="26">
        <v>1</v>
      </c>
      <c r="E25" s="26"/>
      <c r="F25" s="27">
        <v>6.4088886502726794</v>
      </c>
      <c r="G25" s="27">
        <f t="shared" si="7"/>
        <v>7.0497775152999482</v>
      </c>
      <c r="H25" s="27">
        <f t="shared" si="8"/>
        <v>6.4088886502726794</v>
      </c>
      <c r="I25" s="27">
        <f t="shared" si="9"/>
        <v>7.0497775152999482</v>
      </c>
      <c r="J25" s="8" t="s">
        <v>59</v>
      </c>
      <c r="K25" s="8" t="s">
        <v>59</v>
      </c>
      <c r="L25" s="26"/>
      <c r="M25" s="26"/>
      <c r="N25" s="26"/>
      <c r="O25" s="26"/>
      <c r="P25" s="26"/>
      <c r="Q25" s="26"/>
      <c r="R25" s="20">
        <f>IFERROR(VLOOKUP(A25,'Customer Details'!$A$7:$C$14,3,FALSE),"")</f>
        <v>0</v>
      </c>
    </row>
    <row r="26" spans="1:18" s="54" customFormat="1" ht="12" customHeight="1" x14ac:dyDescent="0.25">
      <c r="A26" s="41" t="s">
        <v>12</v>
      </c>
      <c r="B26" s="49">
        <v>9500344</v>
      </c>
      <c r="C26" s="49" t="s">
        <v>275</v>
      </c>
      <c r="D26" s="41">
        <v>1</v>
      </c>
      <c r="E26" s="41" t="s">
        <v>182</v>
      </c>
      <c r="F26" s="50">
        <v>6.4088886502726794</v>
      </c>
      <c r="G26" s="50">
        <f t="shared" si="7"/>
        <v>7.0497775152999482</v>
      </c>
      <c r="H26" s="50">
        <f t="shared" si="8"/>
        <v>6.4088886502726794</v>
      </c>
      <c r="I26" s="50">
        <f t="shared" si="9"/>
        <v>7.0497775152999482</v>
      </c>
      <c r="J26" s="48"/>
      <c r="K26" s="48" t="s">
        <v>59</v>
      </c>
      <c r="L26" s="41"/>
      <c r="M26" s="41"/>
      <c r="N26" s="41"/>
      <c r="O26" s="41"/>
      <c r="P26" s="48" t="s">
        <v>59</v>
      </c>
      <c r="Q26" s="41"/>
      <c r="R26" s="42">
        <f>IFERROR(VLOOKUP(A26,'Customer Details'!$A$7:$C$14,3,FALSE),"")</f>
        <v>0</v>
      </c>
    </row>
    <row r="27" spans="1:18" s="54" customFormat="1" ht="12" customHeight="1" x14ac:dyDescent="0.25">
      <c r="A27" s="41" t="s">
        <v>12</v>
      </c>
      <c r="B27" s="49">
        <v>9132145</v>
      </c>
      <c r="C27" s="49" t="s">
        <v>276</v>
      </c>
      <c r="D27" s="41">
        <v>1</v>
      </c>
      <c r="E27" s="41" t="s">
        <v>92</v>
      </c>
      <c r="F27" s="50">
        <v>6.4088886502726794</v>
      </c>
      <c r="G27" s="50">
        <f t="shared" si="7"/>
        <v>7.0497775152999482</v>
      </c>
      <c r="H27" s="50">
        <f t="shared" si="8"/>
        <v>6.4088886502726794</v>
      </c>
      <c r="I27" s="50">
        <f t="shared" si="9"/>
        <v>7.0497775152999482</v>
      </c>
      <c r="J27" s="48"/>
      <c r="K27" s="48" t="s">
        <v>59</v>
      </c>
      <c r="L27" s="41"/>
      <c r="M27" s="41"/>
      <c r="N27" s="41"/>
      <c r="O27" s="41"/>
      <c r="P27" s="48" t="s">
        <v>59</v>
      </c>
      <c r="Q27" s="41"/>
      <c r="R27" s="42">
        <f>IFERROR(VLOOKUP(A27,'Customer Details'!$A$7:$C$14,3,FALSE),"")</f>
        <v>0</v>
      </c>
    </row>
    <row r="28" spans="1:18" s="40" customFormat="1" ht="12" customHeight="1" x14ac:dyDescent="0.25">
      <c r="A28" s="26" t="s">
        <v>12</v>
      </c>
      <c r="B28" s="23">
        <v>9147545</v>
      </c>
      <c r="C28" s="23" t="s">
        <v>277</v>
      </c>
      <c r="D28" s="26">
        <v>1</v>
      </c>
      <c r="E28" s="26"/>
      <c r="F28" s="27">
        <v>6.4088886502726794</v>
      </c>
      <c r="G28" s="27">
        <f t="shared" si="7"/>
        <v>7.0497775152999482</v>
      </c>
      <c r="H28" s="27">
        <f t="shared" si="8"/>
        <v>6.4088886502726794</v>
      </c>
      <c r="I28" s="27">
        <f t="shared" si="9"/>
        <v>7.0497775152999482</v>
      </c>
      <c r="J28" s="8"/>
      <c r="K28" s="8"/>
      <c r="L28" s="26"/>
      <c r="M28" s="26"/>
      <c r="N28" s="26"/>
      <c r="O28" s="26"/>
      <c r="P28" s="8" t="s">
        <v>59</v>
      </c>
      <c r="Q28" s="26"/>
      <c r="R28" s="20">
        <f>IFERROR(VLOOKUP(A28,'Customer Details'!$A$7:$C$14,3,FALSE),"")</f>
        <v>0</v>
      </c>
    </row>
    <row r="29" spans="1:18" s="40" customFormat="1" ht="12" customHeight="1" x14ac:dyDescent="0.25">
      <c r="A29" s="26" t="s">
        <v>12</v>
      </c>
      <c r="B29" s="23">
        <v>9147327</v>
      </c>
      <c r="C29" s="23" t="s">
        <v>278</v>
      </c>
      <c r="D29" s="26">
        <v>1</v>
      </c>
      <c r="E29" s="26"/>
      <c r="F29" s="27">
        <v>6.4088886502726794</v>
      </c>
      <c r="G29" s="27">
        <f t="shared" si="7"/>
        <v>7.0497775152999482</v>
      </c>
      <c r="H29" s="27">
        <f t="shared" si="8"/>
        <v>6.4088886502726794</v>
      </c>
      <c r="I29" s="27">
        <f t="shared" si="9"/>
        <v>7.0497775152999482</v>
      </c>
      <c r="J29" s="8"/>
      <c r="K29" s="8"/>
      <c r="L29" s="26"/>
      <c r="M29" s="26"/>
      <c r="N29" s="26"/>
      <c r="O29" s="26"/>
      <c r="P29" s="8" t="s">
        <v>59</v>
      </c>
      <c r="Q29" s="26"/>
      <c r="R29" s="20">
        <f>IFERROR(VLOOKUP(A29,'Customer Details'!$A$7:$C$14,3,FALSE),"")</f>
        <v>0</v>
      </c>
    </row>
    <row r="30" spans="1:18" s="54" customFormat="1" ht="12" customHeight="1" x14ac:dyDescent="0.25">
      <c r="A30" s="41" t="s">
        <v>16</v>
      </c>
      <c r="B30" s="49">
        <v>9017581</v>
      </c>
      <c r="C30" s="49" t="s">
        <v>279</v>
      </c>
      <c r="D30" s="41">
        <v>5</v>
      </c>
      <c r="E30" s="41"/>
      <c r="F30" s="50">
        <v>3.9439314770908793</v>
      </c>
      <c r="G30" s="50">
        <f t="shared" si="7"/>
        <v>4.3383246247999674</v>
      </c>
      <c r="H30" s="50">
        <f t="shared" si="8"/>
        <v>3.9439314770908793</v>
      </c>
      <c r="I30" s="50">
        <f t="shared" si="9"/>
        <v>4.3383246247999674</v>
      </c>
      <c r="J30" s="48" t="s">
        <v>59</v>
      </c>
      <c r="K30" s="48" t="s">
        <v>59</v>
      </c>
      <c r="L30" s="41"/>
      <c r="M30" s="41"/>
      <c r="N30" s="41"/>
      <c r="O30" s="41"/>
      <c r="P30" s="41"/>
      <c r="Q30" s="41"/>
      <c r="R30" s="42">
        <f>IFERROR(VLOOKUP(A30,'Customer Details'!$A$7:$C$14,3,FALSE),"")</f>
        <v>0</v>
      </c>
    </row>
    <row r="31" spans="1:18" s="54" customFormat="1" ht="12" customHeight="1" x14ac:dyDescent="0.25">
      <c r="A31" s="41" t="s">
        <v>16</v>
      </c>
      <c r="B31" s="49">
        <v>9017582</v>
      </c>
      <c r="C31" s="49" t="s">
        <v>280</v>
      </c>
      <c r="D31" s="41">
        <v>5</v>
      </c>
      <c r="E31" s="41"/>
      <c r="F31" s="50">
        <v>2.5882050318408893</v>
      </c>
      <c r="G31" s="50">
        <f t="shared" si="7"/>
        <v>2.8470255350249785</v>
      </c>
      <c r="H31" s="50">
        <f t="shared" si="8"/>
        <v>2.5882050318408893</v>
      </c>
      <c r="I31" s="50">
        <f t="shared" si="9"/>
        <v>2.8470255350249785</v>
      </c>
      <c r="J31" s="48" t="s">
        <v>59</v>
      </c>
      <c r="K31" s="48" t="s">
        <v>59</v>
      </c>
      <c r="L31" s="41"/>
      <c r="M31" s="41"/>
      <c r="N31" s="41"/>
      <c r="O31" s="41"/>
      <c r="P31" s="41"/>
      <c r="Q31" s="41"/>
      <c r="R31" s="42">
        <f>IFERROR(VLOOKUP(A31,'Customer Details'!$A$7:$C$14,3,FALSE),"")</f>
        <v>0</v>
      </c>
    </row>
    <row r="32" spans="1:18" s="40" customFormat="1" ht="12" customHeight="1" x14ac:dyDescent="0.25">
      <c r="A32" s="26" t="s">
        <v>12</v>
      </c>
      <c r="B32" s="23">
        <v>9132138</v>
      </c>
      <c r="C32" s="23" t="s">
        <v>281</v>
      </c>
      <c r="D32" s="26">
        <v>1</v>
      </c>
      <c r="E32" s="26" t="s">
        <v>92</v>
      </c>
      <c r="F32" s="27">
        <v>6.4088886502726794</v>
      </c>
      <c r="G32" s="27">
        <f t="shared" si="7"/>
        <v>7.0497775152999482</v>
      </c>
      <c r="H32" s="27">
        <f t="shared" si="8"/>
        <v>6.4088886502726794</v>
      </c>
      <c r="I32" s="27">
        <f t="shared" si="9"/>
        <v>7.0497775152999482</v>
      </c>
      <c r="J32" s="8" t="s">
        <v>59</v>
      </c>
      <c r="K32" s="8" t="s">
        <v>59</v>
      </c>
      <c r="L32" s="26"/>
      <c r="M32" s="26"/>
      <c r="N32" s="26"/>
      <c r="O32" s="26"/>
      <c r="P32" s="26"/>
      <c r="Q32" s="26"/>
      <c r="R32" s="20">
        <f>IFERROR(VLOOKUP(A32,'Customer Details'!$A$7:$C$14,3,FALSE),"")</f>
        <v>0</v>
      </c>
    </row>
    <row r="33" spans="1:18" s="40" customFormat="1" ht="12" customHeight="1" x14ac:dyDescent="0.25">
      <c r="A33" s="26" t="s">
        <v>12</v>
      </c>
      <c r="B33" s="23">
        <v>9132139</v>
      </c>
      <c r="C33" s="23" t="s">
        <v>282</v>
      </c>
      <c r="D33" s="26">
        <v>1</v>
      </c>
      <c r="E33" s="26" t="s">
        <v>92</v>
      </c>
      <c r="F33" s="27">
        <v>6.4088886502726794</v>
      </c>
      <c r="G33" s="27">
        <f>F33*1.1</f>
        <v>7.0497775152999482</v>
      </c>
      <c r="H33" s="27">
        <f>IFERROR(F33*(1-R33),"")</f>
        <v>6.4088886502726794</v>
      </c>
      <c r="I33" s="27">
        <f>IFERROR(H33*1.1,"")</f>
        <v>7.0497775152999482</v>
      </c>
      <c r="J33" s="8" t="s">
        <v>59</v>
      </c>
      <c r="K33" s="8" t="s">
        <v>59</v>
      </c>
      <c r="L33" s="26"/>
      <c r="M33" s="26"/>
      <c r="N33" s="26"/>
      <c r="O33" s="26"/>
      <c r="P33" s="26"/>
      <c r="Q33" s="26"/>
      <c r="R33" s="20">
        <f>IFERROR(VLOOKUP(A33,'Customer Details'!$A$7:$C$14,3,FALSE),"")</f>
        <v>0</v>
      </c>
    </row>
    <row r="34" spans="1:18" s="40" customFormat="1" ht="12" customHeight="1" x14ac:dyDescent="0.25">
      <c r="A34" s="26" t="s">
        <v>16</v>
      </c>
      <c r="B34" s="23">
        <v>9027837</v>
      </c>
      <c r="C34" s="23" t="s">
        <v>283</v>
      </c>
      <c r="D34" s="26">
        <v>10</v>
      </c>
      <c r="E34" s="26"/>
      <c r="F34" s="27">
        <v>2.3508022174999996</v>
      </c>
      <c r="G34" s="27">
        <f>F34*1.1</f>
        <v>2.5858824392499997</v>
      </c>
      <c r="H34" s="27">
        <f>IFERROR(F34*(1-R34),"")</f>
        <v>2.3508022174999996</v>
      </c>
      <c r="I34" s="27">
        <f>IFERROR(H34*1.1,"")</f>
        <v>2.5858824392499997</v>
      </c>
      <c r="J34" s="8" t="s">
        <v>59</v>
      </c>
      <c r="K34" s="8" t="s">
        <v>59</v>
      </c>
      <c r="L34" s="26"/>
      <c r="M34" s="26"/>
      <c r="N34" s="26"/>
      <c r="O34" s="26"/>
      <c r="P34" s="26"/>
      <c r="Q34" s="26"/>
      <c r="R34" s="20">
        <f>IFERROR(VLOOKUP(A34,'Customer Details'!$A$7:$C$14,3,FALSE),"")</f>
        <v>0</v>
      </c>
    </row>
    <row r="35" spans="1:18" s="75" customFormat="1" ht="18.5" x14ac:dyDescent="0.25">
      <c r="A35" s="76"/>
      <c r="B35" s="75" t="s">
        <v>284</v>
      </c>
      <c r="C35" s="77"/>
      <c r="D35" s="78"/>
      <c r="E35" s="78"/>
      <c r="F35" s="79"/>
      <c r="G35" s="79"/>
      <c r="H35" s="80"/>
      <c r="I35" s="79"/>
      <c r="J35" s="91"/>
      <c r="K35" s="91"/>
      <c r="L35" s="91"/>
      <c r="M35" s="91"/>
      <c r="N35" s="91"/>
      <c r="O35" s="91"/>
      <c r="P35" s="91"/>
      <c r="Q35" s="157"/>
      <c r="R35" s="92" t="str">
        <f>IFERROR(VLOOKUP(A35,'Customer Details'!$A$7:$C$14,3,FALSE),"")</f>
        <v/>
      </c>
    </row>
    <row r="36" spans="1:18" s="40" customFormat="1" ht="12" customHeight="1" x14ac:dyDescent="0.25">
      <c r="A36" s="26" t="s">
        <v>12</v>
      </c>
      <c r="B36" s="23">
        <v>9206088</v>
      </c>
      <c r="C36" s="23" t="s">
        <v>285</v>
      </c>
      <c r="D36" s="26">
        <v>1</v>
      </c>
      <c r="E36" s="26"/>
      <c r="F36" s="27">
        <v>6.4088886502726794</v>
      </c>
      <c r="G36" s="27">
        <f t="shared" ref="G36:G76" si="10">F36*1.1</f>
        <v>7.0497775152999482</v>
      </c>
      <c r="H36" s="27">
        <f t="shared" ref="H36:H76" si="11">IFERROR(F36*(1-R36),"")</f>
        <v>6.4088886502726794</v>
      </c>
      <c r="I36" s="27">
        <f t="shared" si="9"/>
        <v>7.0497775152999482</v>
      </c>
      <c r="J36" s="8" t="s">
        <v>59</v>
      </c>
      <c r="K36" s="8"/>
      <c r="L36" s="26"/>
      <c r="M36" s="8" t="s">
        <v>59</v>
      </c>
      <c r="N36" s="26"/>
      <c r="O36" s="8" t="s">
        <v>59</v>
      </c>
      <c r="P36" s="8" t="s">
        <v>59</v>
      </c>
      <c r="Q36" s="26"/>
      <c r="R36" s="20">
        <f>IFERROR(VLOOKUP(A36,'Customer Details'!$A$7:$C$14,3,FALSE),"")</f>
        <v>0</v>
      </c>
    </row>
    <row r="37" spans="1:18" s="40" customFormat="1" ht="12" customHeight="1" x14ac:dyDescent="0.25">
      <c r="A37" s="26"/>
      <c r="B37" s="23"/>
      <c r="C37" s="23" t="s">
        <v>286</v>
      </c>
      <c r="D37" s="26"/>
      <c r="E37" s="26"/>
      <c r="F37" s="27">
        <v>0</v>
      </c>
      <c r="G37" s="27">
        <f t="shared" si="10"/>
        <v>0</v>
      </c>
      <c r="H37" s="27" t="str">
        <f t="shared" si="11"/>
        <v/>
      </c>
      <c r="I37" s="27" t="str">
        <f t="shared" si="9"/>
        <v/>
      </c>
      <c r="J37" s="8"/>
      <c r="K37" s="8"/>
      <c r="L37" s="26"/>
      <c r="M37" s="8" t="s">
        <v>59</v>
      </c>
      <c r="N37" s="26"/>
      <c r="O37" s="8" t="s">
        <v>59</v>
      </c>
      <c r="P37" s="8" t="s">
        <v>59</v>
      </c>
      <c r="Q37" s="26"/>
      <c r="R37" s="20" t="str">
        <f>IFERROR(VLOOKUP(A37,'Customer Details'!$A$7:$C$14,3,FALSE),"")</f>
        <v/>
      </c>
    </row>
    <row r="38" spans="1:18" s="54" customFormat="1" ht="12" customHeight="1" x14ac:dyDescent="0.25">
      <c r="A38" s="41" t="s">
        <v>12</v>
      </c>
      <c r="B38" s="49">
        <v>9704080</v>
      </c>
      <c r="C38" s="49" t="s">
        <v>287</v>
      </c>
      <c r="D38" s="41">
        <v>1</v>
      </c>
      <c r="E38" s="41" t="s">
        <v>92</v>
      </c>
      <c r="F38" s="50">
        <v>6.4088886502726794</v>
      </c>
      <c r="G38" s="50">
        <f t="shared" si="10"/>
        <v>7.0497775152999482</v>
      </c>
      <c r="H38" s="50">
        <f t="shared" si="11"/>
        <v>6.4088886502726794</v>
      </c>
      <c r="I38" s="50">
        <f t="shared" si="9"/>
        <v>7.0497775152999482</v>
      </c>
      <c r="J38" s="48" t="s">
        <v>59</v>
      </c>
      <c r="K38" s="48"/>
      <c r="L38" s="41"/>
      <c r="M38" s="48"/>
      <c r="N38" s="41"/>
      <c r="O38" s="48"/>
      <c r="P38" s="48"/>
      <c r="Q38" s="41"/>
      <c r="R38" s="42">
        <f>IFERROR(VLOOKUP(A38,'Customer Details'!$A$7:$C$14,3,FALSE),"")</f>
        <v>0</v>
      </c>
    </row>
    <row r="39" spans="1:18" s="54" customFormat="1" ht="12" customHeight="1" x14ac:dyDescent="0.25">
      <c r="A39" s="41"/>
      <c r="B39" s="49"/>
      <c r="C39" s="49" t="s">
        <v>286</v>
      </c>
      <c r="D39" s="41"/>
      <c r="E39" s="41"/>
      <c r="F39" s="50">
        <v>0</v>
      </c>
      <c r="G39" s="50">
        <f t="shared" si="10"/>
        <v>0</v>
      </c>
      <c r="H39" s="50">
        <f t="shared" si="11"/>
        <v>0</v>
      </c>
      <c r="I39" s="50">
        <f t="shared" si="9"/>
        <v>0</v>
      </c>
      <c r="J39" s="48"/>
      <c r="K39" s="48"/>
      <c r="L39" s="41"/>
      <c r="M39" s="48"/>
      <c r="N39" s="41"/>
      <c r="O39" s="48"/>
      <c r="P39" s="48"/>
      <c r="Q39" s="41"/>
      <c r="R39" s="41"/>
    </row>
    <row r="40" spans="1:18" s="40" customFormat="1" ht="12" customHeight="1" x14ac:dyDescent="0.25">
      <c r="A40" s="26" t="s">
        <v>12</v>
      </c>
      <c r="B40" s="23">
        <v>9018455</v>
      </c>
      <c r="C40" s="23" t="s">
        <v>288</v>
      </c>
      <c r="D40" s="26">
        <v>1</v>
      </c>
      <c r="E40" s="26" t="s">
        <v>92</v>
      </c>
      <c r="F40" s="27">
        <v>11.585298713954456</v>
      </c>
      <c r="G40" s="27">
        <f t="shared" si="10"/>
        <v>12.743828585349902</v>
      </c>
      <c r="H40" s="27">
        <f t="shared" si="11"/>
        <v>11.585298713954456</v>
      </c>
      <c r="I40" s="27">
        <f t="shared" si="9"/>
        <v>12.743828585349902</v>
      </c>
      <c r="J40" s="8" t="s">
        <v>59</v>
      </c>
      <c r="K40" s="8"/>
      <c r="L40" s="26"/>
      <c r="M40" s="26"/>
      <c r="N40" s="26"/>
      <c r="O40" s="26"/>
      <c r="P40" s="26"/>
      <c r="Q40" s="26"/>
      <c r="R40" s="20">
        <f>IFERROR(VLOOKUP(A40,'Customer Details'!$A$7:$C$14,3,FALSE),"")</f>
        <v>0</v>
      </c>
    </row>
    <row r="41" spans="1:18" s="40" customFormat="1" ht="12" customHeight="1" x14ac:dyDescent="0.25">
      <c r="A41" s="26"/>
      <c r="B41" s="23"/>
      <c r="C41" s="23" t="s">
        <v>286</v>
      </c>
      <c r="D41" s="26"/>
      <c r="E41" s="26"/>
      <c r="F41" s="27">
        <v>0</v>
      </c>
      <c r="G41" s="27">
        <f t="shared" si="10"/>
        <v>0</v>
      </c>
      <c r="H41" s="27" t="str">
        <f t="shared" si="11"/>
        <v/>
      </c>
      <c r="I41" s="27"/>
      <c r="J41" s="8"/>
      <c r="K41" s="8"/>
      <c r="L41" s="26"/>
      <c r="M41" s="26"/>
      <c r="N41" s="26"/>
      <c r="O41" s="26"/>
      <c r="P41" s="26"/>
      <c r="Q41" s="26"/>
      <c r="R41" s="20" t="str">
        <f>IFERROR(VLOOKUP(A41,'Customer Details'!$A$7:$C$14,3,FALSE),"")</f>
        <v/>
      </c>
    </row>
    <row r="42" spans="1:18" s="54" customFormat="1" ht="12" customHeight="1" x14ac:dyDescent="0.25">
      <c r="A42" s="41" t="s">
        <v>12</v>
      </c>
      <c r="B42" s="49">
        <v>9751013</v>
      </c>
      <c r="C42" s="49" t="s">
        <v>289</v>
      </c>
      <c r="D42" s="41">
        <v>1</v>
      </c>
      <c r="E42" s="41"/>
      <c r="F42" s="50">
        <v>8.9970936821135687</v>
      </c>
      <c r="G42" s="50">
        <f t="shared" si="10"/>
        <v>9.8968030503249267</v>
      </c>
      <c r="H42" s="50">
        <f t="shared" si="11"/>
        <v>8.9970936821135687</v>
      </c>
      <c r="I42" s="50">
        <f t="shared" si="9"/>
        <v>9.8968030503249267</v>
      </c>
      <c r="J42" s="48" t="s">
        <v>59</v>
      </c>
      <c r="K42" s="48"/>
      <c r="L42" s="48" t="s">
        <v>59</v>
      </c>
      <c r="M42" s="48" t="s">
        <v>59</v>
      </c>
      <c r="N42" s="41"/>
      <c r="O42" s="48" t="s">
        <v>59</v>
      </c>
      <c r="P42" s="41"/>
      <c r="Q42" s="41"/>
      <c r="R42" s="42">
        <f>IFERROR(VLOOKUP(A42,'Customer Details'!$A$7:$C$14,3,FALSE),"")</f>
        <v>0</v>
      </c>
    </row>
    <row r="43" spans="1:18" s="54" customFormat="1" ht="12" customHeight="1" x14ac:dyDescent="0.25">
      <c r="A43" s="41" t="s">
        <v>12</v>
      </c>
      <c r="B43" s="49">
        <v>9707029</v>
      </c>
      <c r="C43" s="49" t="s">
        <v>290</v>
      </c>
      <c r="D43" s="41">
        <v>1</v>
      </c>
      <c r="E43" s="41"/>
      <c r="F43" s="50">
        <v>6.4088886502726794</v>
      </c>
      <c r="G43" s="50">
        <f t="shared" si="10"/>
        <v>7.0497775152999482</v>
      </c>
      <c r="H43" s="50">
        <f t="shared" si="11"/>
        <v>6.4088886502726794</v>
      </c>
      <c r="I43" s="50">
        <f t="shared" si="9"/>
        <v>7.0497775152999482</v>
      </c>
      <c r="J43" s="48" t="s">
        <v>59</v>
      </c>
      <c r="K43" s="48"/>
      <c r="L43" s="48" t="s">
        <v>59</v>
      </c>
      <c r="M43" s="48" t="s">
        <v>59</v>
      </c>
      <c r="N43" s="41"/>
      <c r="O43" s="48" t="s">
        <v>59</v>
      </c>
      <c r="P43" s="41"/>
      <c r="Q43" s="41"/>
      <c r="R43" s="42">
        <f>IFERROR(VLOOKUP(A43,'Customer Details'!$A$7:$C$14,3,FALSE),"")</f>
        <v>0</v>
      </c>
    </row>
    <row r="44" spans="1:18" s="40" customFormat="1" ht="12" customHeight="1" x14ac:dyDescent="0.25">
      <c r="A44" s="26" t="s">
        <v>12</v>
      </c>
      <c r="B44" s="23">
        <v>9751001</v>
      </c>
      <c r="C44" s="23" t="s">
        <v>291</v>
      </c>
      <c r="D44" s="26">
        <v>1</v>
      </c>
      <c r="E44" s="26"/>
      <c r="F44" s="27">
        <v>8.9970936821135687</v>
      </c>
      <c r="G44" s="27">
        <f t="shared" si="10"/>
        <v>9.8968030503249267</v>
      </c>
      <c r="H44" s="27">
        <f t="shared" si="11"/>
        <v>8.9970936821135687</v>
      </c>
      <c r="I44" s="27">
        <f t="shared" si="9"/>
        <v>9.8968030503249267</v>
      </c>
      <c r="J44" s="8"/>
      <c r="K44" s="8"/>
      <c r="L44" s="8"/>
      <c r="M44" s="8"/>
      <c r="N44" s="26"/>
      <c r="O44" s="26"/>
      <c r="P44" s="8" t="s">
        <v>59</v>
      </c>
      <c r="Q44" s="26"/>
      <c r="R44" s="20">
        <f>IFERROR(VLOOKUP(A44,'Customer Details'!$A$7:$C$14,3,FALSE),"")</f>
        <v>0</v>
      </c>
    </row>
    <row r="45" spans="1:18" s="40" customFormat="1" ht="12" customHeight="1" x14ac:dyDescent="0.25">
      <c r="A45" s="26" t="s">
        <v>12</v>
      </c>
      <c r="B45" s="23">
        <v>9707025</v>
      </c>
      <c r="C45" s="23" t="s">
        <v>292</v>
      </c>
      <c r="D45" s="26">
        <v>1</v>
      </c>
      <c r="E45" s="26"/>
      <c r="F45" s="27">
        <v>6.4088886502726794</v>
      </c>
      <c r="G45" s="27">
        <f t="shared" si="10"/>
        <v>7.0497775152999482</v>
      </c>
      <c r="H45" s="27">
        <f t="shared" si="11"/>
        <v>6.4088886502726794</v>
      </c>
      <c r="I45" s="27">
        <f t="shared" si="9"/>
        <v>7.0497775152999482</v>
      </c>
      <c r="J45" s="8"/>
      <c r="K45" s="8"/>
      <c r="L45" s="8"/>
      <c r="M45" s="8"/>
      <c r="N45" s="26"/>
      <c r="O45" s="26"/>
      <c r="P45" s="8" t="s">
        <v>59</v>
      </c>
      <c r="Q45" s="26"/>
      <c r="R45" s="20">
        <f>IFERROR(VLOOKUP(A45,'Customer Details'!$A$7:$C$14,3,FALSE),"")</f>
        <v>0</v>
      </c>
    </row>
    <row r="46" spans="1:18" s="54" customFormat="1" ht="12" customHeight="1" x14ac:dyDescent="0.25">
      <c r="A46" s="41" t="s">
        <v>12</v>
      </c>
      <c r="B46" s="49">
        <v>9751006</v>
      </c>
      <c r="C46" s="49" t="s">
        <v>293</v>
      </c>
      <c r="D46" s="41">
        <v>1</v>
      </c>
      <c r="E46" s="41"/>
      <c r="F46" s="50">
        <v>8.9970936821135687</v>
      </c>
      <c r="G46" s="50">
        <f t="shared" si="10"/>
        <v>9.8968030503249267</v>
      </c>
      <c r="H46" s="50">
        <f t="shared" si="11"/>
        <v>8.9970936821135687</v>
      </c>
      <c r="I46" s="50">
        <f t="shared" si="9"/>
        <v>9.8968030503249267</v>
      </c>
      <c r="J46" s="48" t="s">
        <v>59</v>
      </c>
      <c r="K46" s="48"/>
      <c r="L46" s="41"/>
      <c r="M46" s="48" t="s">
        <v>59</v>
      </c>
      <c r="N46" s="41"/>
      <c r="O46" s="41"/>
      <c r="P46" s="41"/>
      <c r="Q46" s="41"/>
      <c r="R46" s="42">
        <f>IFERROR(VLOOKUP(A46,'Customer Details'!$A$7:$C$14,3,FALSE),"")</f>
        <v>0</v>
      </c>
    </row>
    <row r="47" spans="1:18" s="54" customFormat="1" ht="12" customHeight="1" x14ac:dyDescent="0.25">
      <c r="A47" s="41" t="s">
        <v>12</v>
      </c>
      <c r="B47" s="49">
        <v>9707029</v>
      </c>
      <c r="C47" s="49" t="s">
        <v>294</v>
      </c>
      <c r="D47" s="41">
        <v>1</v>
      </c>
      <c r="E47" s="41"/>
      <c r="F47" s="50">
        <v>6.4088886502726794</v>
      </c>
      <c r="G47" s="50">
        <f t="shared" si="10"/>
        <v>7.0497775152999482</v>
      </c>
      <c r="H47" s="50">
        <f t="shared" si="11"/>
        <v>6.4088886502726794</v>
      </c>
      <c r="I47" s="50">
        <f t="shared" si="9"/>
        <v>7.0497775152999482</v>
      </c>
      <c r="J47" s="48" t="s">
        <v>59</v>
      </c>
      <c r="K47" s="48"/>
      <c r="L47" s="41"/>
      <c r="M47" s="48" t="s">
        <v>59</v>
      </c>
      <c r="N47" s="41"/>
      <c r="O47" s="41"/>
      <c r="P47" s="41"/>
      <c r="Q47" s="41"/>
      <c r="R47" s="42">
        <f>IFERROR(VLOOKUP(A47,'Customer Details'!$A$7:$C$14,3,FALSE),"")</f>
        <v>0</v>
      </c>
    </row>
    <row r="48" spans="1:18" s="40" customFormat="1" ht="12" customHeight="1" x14ac:dyDescent="0.25">
      <c r="A48" s="26" t="s">
        <v>12</v>
      </c>
      <c r="B48" s="23">
        <v>9206019</v>
      </c>
      <c r="C48" s="23" t="s">
        <v>295</v>
      </c>
      <c r="D48" s="26">
        <v>1</v>
      </c>
      <c r="E48" s="26" t="s">
        <v>92</v>
      </c>
      <c r="F48" s="27">
        <v>8.9970936821135687</v>
      </c>
      <c r="G48" s="27">
        <f t="shared" si="10"/>
        <v>9.8968030503249267</v>
      </c>
      <c r="H48" s="27">
        <f t="shared" si="11"/>
        <v>8.9970936821135687</v>
      </c>
      <c r="I48" s="27">
        <f t="shared" si="9"/>
        <v>9.8968030503249267</v>
      </c>
      <c r="J48" s="8" t="s">
        <v>59</v>
      </c>
      <c r="K48" s="8"/>
      <c r="L48" s="26"/>
      <c r="M48" s="8" t="s">
        <v>59</v>
      </c>
      <c r="N48" s="26"/>
      <c r="O48" s="8" t="s">
        <v>59</v>
      </c>
      <c r="P48" s="26"/>
      <c r="Q48" s="26"/>
      <c r="R48" s="20">
        <f>IFERROR(VLOOKUP(A48,'Customer Details'!$A$7:$C$14,3,FALSE),"")</f>
        <v>0</v>
      </c>
    </row>
    <row r="49" spans="1:18" s="40" customFormat="1" ht="12" customHeight="1" x14ac:dyDescent="0.25">
      <c r="A49" s="26" t="s">
        <v>12</v>
      </c>
      <c r="B49" s="23">
        <v>9707026</v>
      </c>
      <c r="C49" s="23" t="s">
        <v>296</v>
      </c>
      <c r="D49" s="26">
        <v>1</v>
      </c>
      <c r="E49" s="26"/>
      <c r="F49" s="27">
        <v>6.4088886502726794</v>
      </c>
      <c r="G49" s="27">
        <f t="shared" si="10"/>
        <v>7.0497775152999482</v>
      </c>
      <c r="H49" s="27">
        <f t="shared" si="11"/>
        <v>6.4088886502726794</v>
      </c>
      <c r="I49" s="27">
        <f t="shared" si="9"/>
        <v>7.0497775152999482</v>
      </c>
      <c r="J49" s="8" t="s">
        <v>59</v>
      </c>
      <c r="K49" s="8"/>
      <c r="L49" s="26"/>
      <c r="M49" s="8" t="s">
        <v>59</v>
      </c>
      <c r="N49" s="26"/>
      <c r="O49" s="8" t="s">
        <v>59</v>
      </c>
      <c r="P49" s="8" t="s">
        <v>59</v>
      </c>
      <c r="Q49" s="26"/>
      <c r="R49" s="20">
        <f>IFERROR(VLOOKUP(A49,'Customer Details'!$A$7:$C$14,3,FALSE),"")</f>
        <v>0</v>
      </c>
    </row>
    <row r="50" spans="1:18" s="54" customFormat="1" ht="12" customHeight="1" x14ac:dyDescent="0.25">
      <c r="A50" s="41" t="s">
        <v>12</v>
      </c>
      <c r="B50" s="49">
        <v>9751002</v>
      </c>
      <c r="C50" s="49" t="s">
        <v>297</v>
      </c>
      <c r="D50" s="41">
        <v>1</v>
      </c>
      <c r="E50" s="41"/>
      <c r="F50" s="50">
        <v>8.9970936821135687</v>
      </c>
      <c r="G50" s="50">
        <f t="shared" si="10"/>
        <v>9.8968030503249267</v>
      </c>
      <c r="H50" s="50">
        <f t="shared" si="11"/>
        <v>8.9970936821135687</v>
      </c>
      <c r="I50" s="50">
        <f t="shared" si="9"/>
        <v>9.8968030503249267</v>
      </c>
      <c r="J50" s="48" t="s">
        <v>59</v>
      </c>
      <c r="K50" s="48"/>
      <c r="L50" s="41"/>
      <c r="M50" s="48" t="s">
        <v>59</v>
      </c>
      <c r="N50" s="41"/>
      <c r="O50" s="41"/>
      <c r="P50" s="41"/>
      <c r="Q50" s="41"/>
      <c r="R50" s="42">
        <f>IFERROR(VLOOKUP(A50,'Customer Details'!$A$7:$C$14,3,FALSE),"")</f>
        <v>0</v>
      </c>
    </row>
    <row r="51" spans="1:18" s="54" customFormat="1" ht="12" customHeight="1" x14ac:dyDescent="0.25">
      <c r="A51" s="41" t="s">
        <v>12</v>
      </c>
      <c r="B51" s="49">
        <v>9707030</v>
      </c>
      <c r="C51" s="49" t="s">
        <v>298</v>
      </c>
      <c r="D51" s="41">
        <v>1</v>
      </c>
      <c r="E51" s="41"/>
      <c r="F51" s="50">
        <v>6.4088886502726794</v>
      </c>
      <c r="G51" s="50">
        <f t="shared" si="10"/>
        <v>7.0497775152999482</v>
      </c>
      <c r="H51" s="50">
        <f t="shared" si="11"/>
        <v>6.4088886502726794</v>
      </c>
      <c r="I51" s="50">
        <f t="shared" si="9"/>
        <v>7.0497775152999482</v>
      </c>
      <c r="J51" s="48" t="s">
        <v>59</v>
      </c>
      <c r="K51" s="48"/>
      <c r="L51" s="41"/>
      <c r="M51" s="48" t="s">
        <v>59</v>
      </c>
      <c r="N51" s="41"/>
      <c r="O51" s="41"/>
      <c r="P51" s="41"/>
      <c r="Q51" s="41"/>
      <c r="R51" s="42">
        <f>IFERROR(VLOOKUP(A51,'Customer Details'!$A$7:$C$14,3,FALSE),"")</f>
        <v>0</v>
      </c>
    </row>
    <row r="52" spans="1:18" s="40" customFormat="1" ht="12" customHeight="1" x14ac:dyDescent="0.25">
      <c r="A52" s="26" t="s">
        <v>12</v>
      </c>
      <c r="B52" s="23">
        <v>9751013</v>
      </c>
      <c r="C52" s="23" t="s">
        <v>299</v>
      </c>
      <c r="D52" s="26">
        <v>1</v>
      </c>
      <c r="E52" s="26"/>
      <c r="F52" s="27">
        <v>8.9970936821135687</v>
      </c>
      <c r="G52" s="27">
        <f t="shared" si="10"/>
        <v>9.8968030503249267</v>
      </c>
      <c r="H52" s="27">
        <f t="shared" si="11"/>
        <v>8.9970936821135687</v>
      </c>
      <c r="I52" s="27">
        <f t="shared" si="9"/>
        <v>9.8968030503249267</v>
      </c>
      <c r="J52" s="8"/>
      <c r="K52" s="8"/>
      <c r="L52" s="8" t="s">
        <v>59</v>
      </c>
      <c r="M52" s="8" t="s">
        <v>59</v>
      </c>
      <c r="N52" s="26"/>
      <c r="O52" s="8" t="s">
        <v>59</v>
      </c>
      <c r="P52" s="8" t="s">
        <v>59</v>
      </c>
      <c r="Q52" s="26"/>
      <c r="R52" s="20">
        <f>IFERROR(VLOOKUP(A52,'Customer Details'!$A$7:$C$14,3,FALSE),"")</f>
        <v>0</v>
      </c>
    </row>
    <row r="53" spans="1:18" s="40" customFormat="1" ht="12" customHeight="1" x14ac:dyDescent="0.25">
      <c r="A53" s="26" t="s">
        <v>12</v>
      </c>
      <c r="B53" s="23">
        <v>9707033</v>
      </c>
      <c r="C53" s="23" t="s">
        <v>300</v>
      </c>
      <c r="D53" s="26">
        <v>1</v>
      </c>
      <c r="E53" s="26"/>
      <c r="F53" s="27">
        <v>6.4088886502726794</v>
      </c>
      <c r="G53" s="27">
        <f t="shared" si="10"/>
        <v>7.0497775152999482</v>
      </c>
      <c r="H53" s="27">
        <f t="shared" si="11"/>
        <v>6.4088886502726794</v>
      </c>
      <c r="I53" s="27">
        <f t="shared" si="9"/>
        <v>7.0497775152999482</v>
      </c>
      <c r="J53" s="8"/>
      <c r="K53" s="8"/>
      <c r="L53" s="8" t="s">
        <v>59</v>
      </c>
      <c r="M53" s="8" t="s">
        <v>59</v>
      </c>
      <c r="N53" s="26"/>
      <c r="O53" s="8" t="s">
        <v>59</v>
      </c>
      <c r="P53" s="8" t="s">
        <v>59</v>
      </c>
      <c r="Q53" s="26"/>
      <c r="R53" s="20">
        <f>IFERROR(VLOOKUP(A53,'Customer Details'!$A$7:$C$14,3,FALSE),"")</f>
        <v>0</v>
      </c>
    </row>
    <row r="54" spans="1:18" s="40" customFormat="1" ht="12" customHeight="1" x14ac:dyDescent="0.25">
      <c r="A54" s="26" t="s">
        <v>12</v>
      </c>
      <c r="B54" s="23">
        <v>9751002</v>
      </c>
      <c r="C54" s="23" t="s">
        <v>301</v>
      </c>
      <c r="D54" s="26">
        <v>1</v>
      </c>
      <c r="E54" s="26"/>
      <c r="F54" s="27">
        <v>8.9970936821135687</v>
      </c>
      <c r="G54" s="27">
        <f t="shared" si="10"/>
        <v>9.8968030503249267</v>
      </c>
      <c r="H54" s="27">
        <f t="shared" si="11"/>
        <v>8.9970936821135687</v>
      </c>
      <c r="I54" s="27">
        <f t="shared" si="9"/>
        <v>9.8968030503249267</v>
      </c>
      <c r="J54" s="8"/>
      <c r="K54" s="8"/>
      <c r="L54" s="8" t="s">
        <v>59</v>
      </c>
      <c r="M54" s="8" t="s">
        <v>59</v>
      </c>
      <c r="N54" s="26"/>
      <c r="O54" s="8" t="s">
        <v>59</v>
      </c>
      <c r="P54" s="26"/>
      <c r="Q54" s="26"/>
      <c r="R54" s="20">
        <f>IFERROR(VLOOKUP(A54,'Customer Details'!$A$7:$C$14,3,FALSE),"")</f>
        <v>0</v>
      </c>
    </row>
    <row r="55" spans="1:18" s="40" customFormat="1" ht="12" customHeight="1" x14ac:dyDescent="0.25">
      <c r="A55" s="26" t="s">
        <v>12</v>
      </c>
      <c r="B55" s="23">
        <v>9707030</v>
      </c>
      <c r="C55" s="23" t="s">
        <v>302</v>
      </c>
      <c r="D55" s="26">
        <v>1</v>
      </c>
      <c r="E55" s="26"/>
      <c r="F55" s="27">
        <v>6.4088886502726794</v>
      </c>
      <c r="G55" s="27">
        <f t="shared" si="10"/>
        <v>7.0497775152999482</v>
      </c>
      <c r="H55" s="27">
        <f t="shared" si="11"/>
        <v>6.4088886502726794</v>
      </c>
      <c r="I55" s="27">
        <f t="shared" si="9"/>
        <v>7.0497775152999482</v>
      </c>
      <c r="J55" s="8"/>
      <c r="K55" s="8"/>
      <c r="L55" s="8" t="s">
        <v>59</v>
      </c>
      <c r="M55" s="8" t="s">
        <v>59</v>
      </c>
      <c r="N55" s="26"/>
      <c r="O55" s="8" t="s">
        <v>59</v>
      </c>
      <c r="P55" s="26"/>
      <c r="Q55" s="26"/>
      <c r="R55" s="20">
        <f>IFERROR(VLOOKUP(A55,'Customer Details'!$A$7:$C$14,3,FALSE),"")</f>
        <v>0</v>
      </c>
    </row>
    <row r="56" spans="1:18" s="54" customFormat="1" ht="12" customHeight="1" x14ac:dyDescent="0.25">
      <c r="A56" s="41" t="s">
        <v>12</v>
      </c>
      <c r="B56" s="49">
        <v>9751002</v>
      </c>
      <c r="C56" s="49" t="s">
        <v>303</v>
      </c>
      <c r="D56" s="41">
        <v>1</v>
      </c>
      <c r="E56" s="41"/>
      <c r="F56" s="50">
        <v>8.9970936821135687</v>
      </c>
      <c r="G56" s="50">
        <f t="shared" si="10"/>
        <v>9.8968030503249267</v>
      </c>
      <c r="H56" s="50">
        <f t="shared" si="11"/>
        <v>8.9970936821135687</v>
      </c>
      <c r="I56" s="50">
        <f t="shared" si="9"/>
        <v>9.8968030503249267</v>
      </c>
      <c r="J56" s="48"/>
      <c r="K56" s="48"/>
      <c r="L56" s="48" t="s">
        <v>59</v>
      </c>
      <c r="M56" s="41"/>
      <c r="N56" s="41"/>
      <c r="O56" s="48" t="s">
        <v>59</v>
      </c>
      <c r="P56" s="41"/>
      <c r="Q56" s="41"/>
      <c r="R56" s="42">
        <f>IFERROR(VLOOKUP(A56,'Customer Details'!$A$7:$C$14,3,FALSE),"")</f>
        <v>0</v>
      </c>
    </row>
    <row r="57" spans="1:18" s="54" customFormat="1" ht="12" customHeight="1" x14ac:dyDescent="0.25">
      <c r="A57" s="41" t="s">
        <v>12</v>
      </c>
      <c r="B57" s="49">
        <v>9707030</v>
      </c>
      <c r="C57" s="49" t="s">
        <v>304</v>
      </c>
      <c r="D57" s="41">
        <v>1</v>
      </c>
      <c r="E57" s="41"/>
      <c r="F57" s="50">
        <v>6.4088886502726794</v>
      </c>
      <c r="G57" s="50">
        <f t="shared" si="10"/>
        <v>7.0497775152999482</v>
      </c>
      <c r="H57" s="50">
        <f t="shared" si="11"/>
        <v>6.4088886502726794</v>
      </c>
      <c r="I57" s="50">
        <f t="shared" si="9"/>
        <v>7.0497775152999482</v>
      </c>
      <c r="J57" s="48"/>
      <c r="K57" s="48"/>
      <c r="L57" s="48" t="s">
        <v>59</v>
      </c>
      <c r="M57" s="41"/>
      <c r="N57" s="41"/>
      <c r="O57" s="48" t="s">
        <v>59</v>
      </c>
      <c r="P57" s="41"/>
      <c r="Q57" s="41"/>
      <c r="R57" s="42">
        <f>IFERROR(VLOOKUP(A57,'Customer Details'!$A$7:$C$14,3,FALSE),"")</f>
        <v>0</v>
      </c>
    </row>
    <row r="58" spans="1:18" s="40" customFormat="1" ht="12" customHeight="1" x14ac:dyDescent="0.25">
      <c r="A58" s="26" t="s">
        <v>12</v>
      </c>
      <c r="B58" s="23">
        <v>9751002</v>
      </c>
      <c r="C58" s="23" t="s">
        <v>305</v>
      </c>
      <c r="D58" s="26">
        <v>1</v>
      </c>
      <c r="E58" s="26"/>
      <c r="F58" s="27">
        <v>8.9970936821135687</v>
      </c>
      <c r="G58" s="27">
        <f t="shared" si="10"/>
        <v>9.8968030503249267</v>
      </c>
      <c r="H58" s="27">
        <f t="shared" si="11"/>
        <v>8.9970936821135687</v>
      </c>
      <c r="I58" s="27">
        <f t="shared" si="9"/>
        <v>9.8968030503249267</v>
      </c>
      <c r="J58" s="8"/>
      <c r="K58" s="8"/>
      <c r="L58" s="8" t="s">
        <v>59</v>
      </c>
      <c r="M58" s="26"/>
      <c r="N58" s="26"/>
      <c r="O58" s="8" t="s">
        <v>59</v>
      </c>
      <c r="P58" s="26"/>
      <c r="Q58" s="26"/>
      <c r="R58" s="20">
        <f>IFERROR(VLOOKUP(A58,'Customer Details'!$A$7:$C$14,3,FALSE),"")</f>
        <v>0</v>
      </c>
    </row>
    <row r="59" spans="1:18" s="40" customFormat="1" ht="12" customHeight="1" x14ac:dyDescent="0.25">
      <c r="A59" s="26" t="s">
        <v>12</v>
      </c>
      <c r="B59" s="23">
        <v>9701047</v>
      </c>
      <c r="C59" s="23" t="s">
        <v>306</v>
      </c>
      <c r="D59" s="26">
        <v>1</v>
      </c>
      <c r="E59" s="26"/>
      <c r="F59" s="27">
        <v>6.4088886502726794</v>
      </c>
      <c r="G59" s="27">
        <f t="shared" si="10"/>
        <v>7.0497775152999482</v>
      </c>
      <c r="H59" s="27">
        <f t="shared" si="11"/>
        <v>6.4088886502726794</v>
      </c>
      <c r="I59" s="27">
        <f t="shared" si="9"/>
        <v>7.0497775152999482</v>
      </c>
      <c r="J59" s="8"/>
      <c r="K59" s="8"/>
      <c r="L59" s="8" t="s">
        <v>59</v>
      </c>
      <c r="M59" s="26"/>
      <c r="N59" s="26"/>
      <c r="O59" s="8" t="s">
        <v>59</v>
      </c>
      <c r="P59" s="26"/>
      <c r="Q59" s="26"/>
      <c r="R59" s="20">
        <f>IFERROR(VLOOKUP(A59,'Customer Details'!$A$7:$C$14,3,FALSE),"")</f>
        <v>0</v>
      </c>
    </row>
    <row r="60" spans="1:18" s="54" customFormat="1" ht="12" customHeight="1" x14ac:dyDescent="0.25">
      <c r="A60" s="41" t="s">
        <v>12</v>
      </c>
      <c r="B60" s="49">
        <v>9751005</v>
      </c>
      <c r="C60" s="49" t="s">
        <v>307</v>
      </c>
      <c r="D60" s="41">
        <v>1</v>
      </c>
      <c r="E60" s="41"/>
      <c r="F60" s="50">
        <v>8.9970936821135687</v>
      </c>
      <c r="G60" s="50">
        <f t="shared" si="10"/>
        <v>9.8968030503249267</v>
      </c>
      <c r="H60" s="50">
        <f t="shared" si="11"/>
        <v>8.9970936821135687</v>
      </c>
      <c r="I60" s="50">
        <f t="shared" si="9"/>
        <v>9.8968030503249267</v>
      </c>
      <c r="J60" s="48"/>
      <c r="K60" s="48"/>
      <c r="L60" s="48" t="s">
        <v>59</v>
      </c>
      <c r="M60" s="48" t="s">
        <v>59</v>
      </c>
      <c r="N60" s="41"/>
      <c r="O60" s="48" t="s">
        <v>59</v>
      </c>
      <c r="P60" s="41"/>
      <c r="Q60" s="41"/>
      <c r="R60" s="42">
        <f>IFERROR(VLOOKUP(A60,'Customer Details'!$A$7:$C$14,3,FALSE),"")</f>
        <v>0</v>
      </c>
    </row>
    <row r="61" spans="1:18" s="54" customFormat="1" ht="12" customHeight="1" x14ac:dyDescent="0.25">
      <c r="A61" s="41" t="s">
        <v>12</v>
      </c>
      <c r="B61" s="49">
        <v>9707034</v>
      </c>
      <c r="C61" s="49" t="s">
        <v>308</v>
      </c>
      <c r="D61" s="41">
        <v>1</v>
      </c>
      <c r="E61" s="41"/>
      <c r="F61" s="50">
        <v>6.4088886502726794</v>
      </c>
      <c r="G61" s="50">
        <f t="shared" si="10"/>
        <v>7.0497775152999482</v>
      </c>
      <c r="H61" s="50">
        <f t="shared" si="11"/>
        <v>6.4088886502726794</v>
      </c>
      <c r="I61" s="50">
        <f t="shared" si="9"/>
        <v>7.0497775152999482</v>
      </c>
      <c r="J61" s="48"/>
      <c r="K61" s="48"/>
      <c r="L61" s="48" t="s">
        <v>59</v>
      </c>
      <c r="M61" s="48" t="s">
        <v>59</v>
      </c>
      <c r="N61" s="41"/>
      <c r="O61" s="48" t="s">
        <v>59</v>
      </c>
      <c r="P61" s="41"/>
      <c r="Q61" s="41"/>
      <c r="R61" s="42">
        <f>IFERROR(VLOOKUP(A61,'Customer Details'!$A$7:$C$14,3,FALSE),"")</f>
        <v>0</v>
      </c>
    </row>
    <row r="62" spans="1:18" s="40" customFormat="1" ht="12" customHeight="1" x14ac:dyDescent="0.25">
      <c r="A62" s="26" t="s">
        <v>12</v>
      </c>
      <c r="B62" s="23">
        <v>9751005</v>
      </c>
      <c r="C62" s="23" t="s">
        <v>309</v>
      </c>
      <c r="D62" s="26">
        <v>1</v>
      </c>
      <c r="E62" s="26"/>
      <c r="F62" s="27">
        <v>8.9970936821135687</v>
      </c>
      <c r="G62" s="27">
        <f t="shared" si="10"/>
        <v>9.8968030503249267</v>
      </c>
      <c r="H62" s="27">
        <f t="shared" si="11"/>
        <v>8.9970936821135687</v>
      </c>
      <c r="I62" s="27">
        <f t="shared" si="9"/>
        <v>9.8968030503249267</v>
      </c>
      <c r="J62" s="8"/>
      <c r="K62" s="8"/>
      <c r="L62" s="8" t="s">
        <v>59</v>
      </c>
      <c r="M62" s="8" t="s">
        <v>59</v>
      </c>
      <c r="N62" s="26"/>
      <c r="O62" s="8" t="s">
        <v>59</v>
      </c>
      <c r="P62" s="26"/>
      <c r="Q62" s="26"/>
      <c r="R62" s="20">
        <f>IFERROR(VLOOKUP(A62,'Customer Details'!$A$7:$C$14,3,FALSE),"")</f>
        <v>0</v>
      </c>
    </row>
    <row r="63" spans="1:18" s="40" customFormat="1" ht="12" customHeight="1" x14ac:dyDescent="0.25">
      <c r="A63" s="26" t="s">
        <v>12</v>
      </c>
      <c r="B63" s="23">
        <v>9128424</v>
      </c>
      <c r="C63" s="23" t="s">
        <v>310</v>
      </c>
      <c r="D63" s="26">
        <v>1</v>
      </c>
      <c r="E63" s="26"/>
      <c r="F63" s="27">
        <v>6.4088886502726794</v>
      </c>
      <c r="G63" s="27">
        <f t="shared" si="10"/>
        <v>7.0497775152999482</v>
      </c>
      <c r="H63" s="27">
        <f t="shared" si="11"/>
        <v>6.4088886502726794</v>
      </c>
      <c r="I63" s="27">
        <f t="shared" si="9"/>
        <v>7.0497775152999482</v>
      </c>
      <c r="J63" s="8"/>
      <c r="K63" s="8"/>
      <c r="L63" s="8" t="s">
        <v>59</v>
      </c>
      <c r="M63" s="8" t="s">
        <v>59</v>
      </c>
      <c r="N63" s="26"/>
      <c r="O63" s="8" t="s">
        <v>59</v>
      </c>
      <c r="P63" s="26"/>
      <c r="Q63" s="26"/>
      <c r="R63" s="20">
        <f>IFERROR(VLOOKUP(A63,'Customer Details'!$A$7:$C$14,3,FALSE),"")</f>
        <v>0</v>
      </c>
    </row>
    <row r="64" spans="1:18" s="54" customFormat="1" ht="12" customHeight="1" x14ac:dyDescent="0.25">
      <c r="A64" s="41" t="s">
        <v>12</v>
      </c>
      <c r="B64" s="49">
        <v>9410303</v>
      </c>
      <c r="C64" s="49" t="s">
        <v>311</v>
      </c>
      <c r="D64" s="41">
        <v>1</v>
      </c>
      <c r="E64" s="41" t="s">
        <v>92</v>
      </c>
      <c r="F64" s="50">
        <v>8.9970936821135687</v>
      </c>
      <c r="G64" s="50">
        <f t="shared" si="10"/>
        <v>9.8968030503249267</v>
      </c>
      <c r="H64" s="50">
        <f t="shared" si="11"/>
        <v>8.9970936821135687</v>
      </c>
      <c r="I64" s="50">
        <f t="shared" si="9"/>
        <v>9.8968030503249267</v>
      </c>
      <c r="J64" s="48"/>
      <c r="K64" s="48"/>
      <c r="L64" s="48" t="s">
        <v>59</v>
      </c>
      <c r="M64" s="48" t="s">
        <v>59</v>
      </c>
      <c r="N64" s="41"/>
      <c r="O64" s="48" t="s">
        <v>59</v>
      </c>
      <c r="P64" s="41"/>
      <c r="Q64" s="41"/>
      <c r="R64" s="42">
        <f>IFERROR(VLOOKUP(A64,'Customer Details'!$A$7:$C$14,3,FALSE),"")</f>
        <v>0</v>
      </c>
    </row>
    <row r="65" spans="1:18" s="54" customFormat="1" ht="12" customHeight="1" x14ac:dyDescent="0.25">
      <c r="A65" s="41" t="s">
        <v>12</v>
      </c>
      <c r="B65" s="49">
        <v>9128429</v>
      </c>
      <c r="C65" s="49" t="s">
        <v>312</v>
      </c>
      <c r="D65" s="41">
        <v>1</v>
      </c>
      <c r="E65" s="41" t="s">
        <v>92</v>
      </c>
      <c r="F65" s="50">
        <v>6.4088886502726794</v>
      </c>
      <c r="G65" s="50">
        <f t="shared" si="10"/>
        <v>7.0497775152999482</v>
      </c>
      <c r="H65" s="50">
        <f t="shared" si="11"/>
        <v>6.4088886502726794</v>
      </c>
      <c r="I65" s="50">
        <f t="shared" si="9"/>
        <v>7.0497775152999482</v>
      </c>
      <c r="J65" s="48"/>
      <c r="K65" s="48"/>
      <c r="L65" s="48" t="s">
        <v>59</v>
      </c>
      <c r="M65" s="48" t="s">
        <v>59</v>
      </c>
      <c r="N65" s="41"/>
      <c r="O65" s="48" t="s">
        <v>59</v>
      </c>
      <c r="P65" s="41"/>
      <c r="Q65" s="41"/>
      <c r="R65" s="42">
        <f>IFERROR(VLOOKUP(A65,'Customer Details'!$A$7:$C$14,3,FALSE),"")</f>
        <v>0</v>
      </c>
    </row>
    <row r="66" spans="1:18" s="40" customFormat="1" ht="12" customHeight="1" x14ac:dyDescent="0.25">
      <c r="A66" s="26" t="s">
        <v>12</v>
      </c>
      <c r="B66" s="23">
        <v>9761011</v>
      </c>
      <c r="C66" s="23" t="s">
        <v>313</v>
      </c>
      <c r="D66" s="26">
        <v>1</v>
      </c>
      <c r="E66" s="26" t="s">
        <v>92</v>
      </c>
      <c r="F66" s="27">
        <v>14.05025588713626</v>
      </c>
      <c r="G66" s="27">
        <f t="shared" si="10"/>
        <v>15.455281475849887</v>
      </c>
      <c r="H66" s="27">
        <f t="shared" si="11"/>
        <v>14.05025588713626</v>
      </c>
      <c r="I66" s="27">
        <f t="shared" si="9"/>
        <v>15.455281475849887</v>
      </c>
      <c r="J66" s="8"/>
      <c r="K66" s="8"/>
      <c r="L66" s="8" t="s">
        <v>59</v>
      </c>
      <c r="M66" s="8" t="s">
        <v>59</v>
      </c>
      <c r="N66" s="26"/>
      <c r="O66" s="8" t="s">
        <v>59</v>
      </c>
      <c r="P66" s="26"/>
      <c r="Q66" s="26"/>
      <c r="R66" s="20">
        <f>IFERROR(VLOOKUP(A66,'Customer Details'!$A$7:$C$14,3,FALSE),"")</f>
        <v>0</v>
      </c>
    </row>
    <row r="67" spans="1:18" s="40" customFormat="1" ht="12" customHeight="1" x14ac:dyDescent="0.25">
      <c r="A67" s="26" t="s">
        <v>12</v>
      </c>
      <c r="B67" s="23">
        <v>9707026</v>
      </c>
      <c r="C67" s="23" t="s">
        <v>296</v>
      </c>
      <c r="D67" s="26">
        <v>1</v>
      </c>
      <c r="E67" s="26"/>
      <c r="F67" s="27">
        <v>6.4088886502726794</v>
      </c>
      <c r="G67" s="27">
        <f t="shared" si="10"/>
        <v>7.0497775152999482</v>
      </c>
      <c r="H67" s="27">
        <f t="shared" si="11"/>
        <v>6.4088886502726794</v>
      </c>
      <c r="I67" s="27">
        <f t="shared" si="9"/>
        <v>7.0497775152999482</v>
      </c>
      <c r="J67" s="8"/>
      <c r="K67" s="8"/>
      <c r="L67" s="8" t="s">
        <v>59</v>
      </c>
      <c r="M67" s="8" t="s">
        <v>59</v>
      </c>
      <c r="N67" s="26"/>
      <c r="O67" s="8" t="s">
        <v>59</v>
      </c>
      <c r="P67" s="26"/>
      <c r="Q67" s="26"/>
      <c r="R67" s="20">
        <f>IFERROR(VLOOKUP(A67,'Customer Details'!$A$7:$C$14,3,FALSE),"")</f>
        <v>0</v>
      </c>
    </row>
    <row r="68" spans="1:18" s="40" customFormat="1" ht="12" customHeight="1" x14ac:dyDescent="0.25">
      <c r="A68" s="26" t="s">
        <v>12</v>
      </c>
      <c r="B68" s="23">
        <v>9277167</v>
      </c>
      <c r="C68" s="23" t="s">
        <v>314</v>
      </c>
      <c r="D68" s="26">
        <v>1</v>
      </c>
      <c r="E68" s="26" t="s">
        <v>92</v>
      </c>
      <c r="F68" s="27">
        <v>20.459144537408939</v>
      </c>
      <c r="G68" s="27">
        <f t="shared" si="10"/>
        <v>22.505058991149834</v>
      </c>
      <c r="H68" s="27">
        <f t="shared" si="11"/>
        <v>20.459144537408939</v>
      </c>
      <c r="I68" s="27">
        <f t="shared" si="9"/>
        <v>22.505058991149834</v>
      </c>
      <c r="J68" s="8"/>
      <c r="K68" s="8"/>
      <c r="L68" s="8" t="s">
        <v>59</v>
      </c>
      <c r="M68" s="8" t="s">
        <v>59</v>
      </c>
      <c r="N68" s="26"/>
      <c r="O68" s="8" t="s">
        <v>59</v>
      </c>
      <c r="P68" s="26"/>
      <c r="Q68" s="26"/>
      <c r="R68" s="20">
        <f>IFERROR(VLOOKUP(A68,'Customer Details'!$A$7:$C$14,3,FALSE),"")</f>
        <v>0</v>
      </c>
    </row>
    <row r="69" spans="1:18" s="54" customFormat="1" ht="12" customHeight="1" x14ac:dyDescent="0.25">
      <c r="A69" s="41" t="s">
        <v>12</v>
      </c>
      <c r="B69" s="49">
        <v>9761002</v>
      </c>
      <c r="C69" s="49" t="s">
        <v>315</v>
      </c>
      <c r="D69" s="41">
        <v>1</v>
      </c>
      <c r="E69" s="41"/>
      <c r="F69" s="50">
        <v>8.9970936821135687</v>
      </c>
      <c r="G69" s="50">
        <f t="shared" si="10"/>
        <v>9.8968030503249267</v>
      </c>
      <c r="H69" s="50">
        <f t="shared" si="11"/>
        <v>8.9970936821135687</v>
      </c>
      <c r="I69" s="50">
        <f t="shared" si="9"/>
        <v>9.8968030503249267</v>
      </c>
      <c r="J69" s="48"/>
      <c r="K69" s="48"/>
      <c r="L69" s="48"/>
      <c r="M69" s="48"/>
      <c r="N69" s="41"/>
      <c r="O69" s="48"/>
      <c r="P69" s="48" t="s">
        <v>59</v>
      </c>
      <c r="Q69" s="41"/>
      <c r="R69" s="42">
        <f>IFERROR(VLOOKUP(A69,'Customer Details'!$A$7:$C$14,3,FALSE),"")</f>
        <v>0</v>
      </c>
    </row>
    <row r="70" spans="1:18" s="54" customFormat="1" ht="12" customHeight="1" x14ac:dyDescent="0.25">
      <c r="A70" s="41" t="s">
        <v>12</v>
      </c>
      <c r="B70" s="49">
        <v>9707026</v>
      </c>
      <c r="C70" s="49" t="s">
        <v>296</v>
      </c>
      <c r="D70" s="41">
        <v>1</v>
      </c>
      <c r="E70" s="41"/>
      <c r="F70" s="50">
        <v>6.4088886502726794</v>
      </c>
      <c r="G70" s="50">
        <f t="shared" si="10"/>
        <v>7.0497775152999482</v>
      </c>
      <c r="H70" s="50">
        <f t="shared" si="11"/>
        <v>6.4088886502726794</v>
      </c>
      <c r="I70" s="50">
        <f t="shared" si="9"/>
        <v>7.0497775152999482</v>
      </c>
      <c r="J70" s="48"/>
      <c r="K70" s="48"/>
      <c r="L70" s="48"/>
      <c r="M70" s="48"/>
      <c r="N70" s="41"/>
      <c r="O70" s="48"/>
      <c r="P70" s="48" t="s">
        <v>59</v>
      </c>
      <c r="Q70" s="41"/>
      <c r="R70" s="42">
        <f>IFERROR(VLOOKUP(A70,'Customer Details'!$A$7:$C$14,3,FALSE),"")</f>
        <v>0</v>
      </c>
    </row>
    <row r="71" spans="1:18" s="54" customFormat="1" ht="12" customHeight="1" x14ac:dyDescent="0.25">
      <c r="A71" s="41" t="s">
        <v>12</v>
      </c>
      <c r="B71" s="49">
        <v>9705340</v>
      </c>
      <c r="C71" s="49" t="s">
        <v>316</v>
      </c>
      <c r="D71" s="41">
        <v>1</v>
      </c>
      <c r="E71" s="41"/>
      <c r="F71" s="50">
        <v>6.4088886502726794</v>
      </c>
      <c r="G71" s="50">
        <f t="shared" si="10"/>
        <v>7.0497775152999482</v>
      </c>
      <c r="H71" s="50">
        <f t="shared" si="11"/>
        <v>6.4088886502726794</v>
      </c>
      <c r="I71" s="50">
        <f t="shared" si="9"/>
        <v>7.0497775152999482</v>
      </c>
      <c r="J71" s="48"/>
      <c r="K71" s="48"/>
      <c r="L71" s="48"/>
      <c r="M71" s="48"/>
      <c r="N71" s="41"/>
      <c r="O71" s="48"/>
      <c r="P71" s="48" t="s">
        <v>59</v>
      </c>
      <c r="Q71" s="41"/>
      <c r="R71" s="42">
        <f>IFERROR(VLOOKUP(A71,'Customer Details'!$A$7:$C$14,3,FALSE),"")</f>
        <v>0</v>
      </c>
    </row>
    <row r="72" spans="1:18" s="40" customFormat="1" ht="12" customHeight="1" x14ac:dyDescent="0.25">
      <c r="A72" s="26" t="s">
        <v>12</v>
      </c>
      <c r="B72" s="23">
        <v>9707027</v>
      </c>
      <c r="C72" s="23" t="s">
        <v>317</v>
      </c>
      <c r="D72" s="26">
        <v>1</v>
      </c>
      <c r="E72" s="26"/>
      <c r="F72" s="27">
        <v>6.4088886502726794</v>
      </c>
      <c r="G72" s="27">
        <f t="shared" si="10"/>
        <v>7.0497775152999482</v>
      </c>
      <c r="H72" s="27">
        <f t="shared" si="11"/>
        <v>6.4088886502726794</v>
      </c>
      <c r="I72" s="27">
        <f t="shared" si="9"/>
        <v>7.0497775152999482</v>
      </c>
      <c r="J72" s="8"/>
      <c r="K72" s="8"/>
      <c r="L72" s="8" t="s">
        <v>59</v>
      </c>
      <c r="M72" s="8" t="s">
        <v>59</v>
      </c>
      <c r="N72" s="26"/>
      <c r="O72" s="8" t="s">
        <v>59</v>
      </c>
      <c r="P72" s="26"/>
      <c r="Q72" s="26"/>
      <c r="R72" s="20">
        <f>IFERROR(VLOOKUP(A72,'Customer Details'!$A$7:$C$14,3,FALSE),"")</f>
        <v>0</v>
      </c>
    </row>
    <row r="73" spans="1:18" s="40" customFormat="1" ht="12" customHeight="1" x14ac:dyDescent="0.25">
      <c r="A73" s="26" t="s">
        <v>12</v>
      </c>
      <c r="B73" s="23">
        <v>9761001</v>
      </c>
      <c r="C73" s="23" t="s">
        <v>318</v>
      </c>
      <c r="D73" s="26">
        <v>1</v>
      </c>
      <c r="E73" s="26"/>
      <c r="F73" s="27">
        <v>11.585298713954456</v>
      </c>
      <c r="G73" s="27">
        <f t="shared" si="10"/>
        <v>12.743828585349902</v>
      </c>
      <c r="H73" s="27">
        <f t="shared" si="11"/>
        <v>11.585298713954456</v>
      </c>
      <c r="I73" s="27">
        <f t="shared" si="9"/>
        <v>12.743828585349902</v>
      </c>
      <c r="J73" s="8"/>
      <c r="K73" s="8"/>
      <c r="L73" s="8" t="s">
        <v>59</v>
      </c>
      <c r="M73" s="8" t="s">
        <v>59</v>
      </c>
      <c r="N73" s="26"/>
      <c r="O73" s="8" t="s">
        <v>59</v>
      </c>
      <c r="P73" s="26"/>
      <c r="Q73" s="26"/>
      <c r="R73" s="20">
        <f>IFERROR(VLOOKUP(A73,'Customer Details'!$A$7:$C$14,3,FALSE),"")</f>
        <v>0</v>
      </c>
    </row>
    <row r="74" spans="1:18" s="54" customFormat="1" ht="12" customHeight="1" x14ac:dyDescent="0.25">
      <c r="A74" s="41" t="s">
        <v>12</v>
      </c>
      <c r="B74" s="49">
        <v>9761003</v>
      </c>
      <c r="C74" s="49" t="s">
        <v>319</v>
      </c>
      <c r="D74" s="41">
        <v>1</v>
      </c>
      <c r="E74" s="41"/>
      <c r="F74" s="50">
        <v>11.955042289931725</v>
      </c>
      <c r="G74" s="50">
        <f t="shared" si="10"/>
        <v>13.1505465189249</v>
      </c>
      <c r="H74" s="50">
        <f t="shared" si="11"/>
        <v>11.955042289931725</v>
      </c>
      <c r="I74" s="50">
        <f t="shared" si="9"/>
        <v>13.1505465189249</v>
      </c>
      <c r="J74" s="48"/>
      <c r="K74" s="48"/>
      <c r="L74" s="48" t="s">
        <v>59</v>
      </c>
      <c r="M74" s="48" t="s">
        <v>59</v>
      </c>
      <c r="N74" s="41"/>
      <c r="O74" s="48" t="s">
        <v>59</v>
      </c>
      <c r="P74" s="41"/>
      <c r="Q74" s="41"/>
      <c r="R74" s="42">
        <f>IFERROR(VLOOKUP(A74,'Customer Details'!$A$7:$C$14,3,FALSE),"")</f>
        <v>0</v>
      </c>
    </row>
    <row r="75" spans="1:18" s="54" customFormat="1" ht="12" customHeight="1" x14ac:dyDescent="0.25">
      <c r="A75" s="41" t="s">
        <v>12</v>
      </c>
      <c r="B75" s="49">
        <v>9707035</v>
      </c>
      <c r="C75" s="49" t="s">
        <v>320</v>
      </c>
      <c r="D75" s="41">
        <v>1</v>
      </c>
      <c r="E75" s="41"/>
      <c r="F75" s="50">
        <v>6.4088886502726794</v>
      </c>
      <c r="G75" s="50">
        <f t="shared" si="10"/>
        <v>7.0497775152999482</v>
      </c>
      <c r="H75" s="50">
        <f t="shared" si="11"/>
        <v>6.4088886502726794</v>
      </c>
      <c r="I75" s="50">
        <f t="shared" si="9"/>
        <v>7.0497775152999482</v>
      </c>
      <c r="J75" s="48"/>
      <c r="K75" s="48"/>
      <c r="L75" s="48" t="s">
        <v>59</v>
      </c>
      <c r="M75" s="48" t="s">
        <v>59</v>
      </c>
      <c r="N75" s="41"/>
      <c r="O75" s="48" t="s">
        <v>59</v>
      </c>
      <c r="P75" s="41"/>
      <c r="Q75" s="41"/>
      <c r="R75" s="42">
        <f>IFERROR(VLOOKUP(A75,'Customer Details'!$A$7:$C$14,3,FALSE),"")</f>
        <v>0</v>
      </c>
    </row>
    <row r="76" spans="1:18" s="40" customFormat="1" ht="12" customHeight="1" x14ac:dyDescent="0.25">
      <c r="A76" s="26" t="s">
        <v>12</v>
      </c>
      <c r="B76" s="23">
        <v>9910004</v>
      </c>
      <c r="C76" s="23" t="s">
        <v>321</v>
      </c>
      <c r="D76" s="26">
        <v>1</v>
      </c>
      <c r="E76" s="26"/>
      <c r="F76" s="27">
        <v>5.1764100636817787</v>
      </c>
      <c r="G76" s="27">
        <f t="shared" si="10"/>
        <v>5.6940510700499569</v>
      </c>
      <c r="H76" s="27">
        <f t="shared" si="11"/>
        <v>5.1764100636817787</v>
      </c>
      <c r="I76" s="27">
        <f t="shared" si="9"/>
        <v>5.6940510700499569</v>
      </c>
      <c r="J76" s="8" t="s">
        <v>59</v>
      </c>
      <c r="K76" s="8" t="s">
        <v>59</v>
      </c>
      <c r="L76" s="8" t="s">
        <v>59</v>
      </c>
      <c r="M76" s="8" t="s">
        <v>59</v>
      </c>
      <c r="N76" s="26"/>
      <c r="O76" s="8"/>
      <c r="P76" s="8" t="s">
        <v>59</v>
      </c>
      <c r="Q76" s="26"/>
      <c r="R76" s="20">
        <f>IFERROR(VLOOKUP(A76,'Customer Details'!$A$7:$C$14,3,FALSE),"")</f>
        <v>0</v>
      </c>
    </row>
    <row r="77" spans="1:18" s="95" customFormat="1" ht="18.5" x14ac:dyDescent="0.25">
      <c r="A77" s="76"/>
      <c r="B77" s="75" t="s">
        <v>322</v>
      </c>
      <c r="C77" s="77"/>
      <c r="D77" s="78"/>
      <c r="E77" s="78"/>
      <c r="F77" s="87"/>
      <c r="G77" s="87"/>
      <c r="H77" s="88"/>
      <c r="I77" s="87"/>
      <c r="J77" s="78"/>
      <c r="K77" s="78"/>
      <c r="L77" s="78"/>
      <c r="M77" s="78"/>
      <c r="N77" s="78"/>
      <c r="O77" s="78"/>
      <c r="P77" s="78"/>
      <c r="Q77" s="158"/>
      <c r="R77" s="92" t="str">
        <f>IFERROR(VLOOKUP(A77,'Customer Details'!$A$7:$C$14,3,FALSE),"")</f>
        <v/>
      </c>
    </row>
    <row r="78" spans="1:18" s="55" customFormat="1" ht="15" customHeight="1" x14ac:dyDescent="0.25">
      <c r="A78" s="41" t="s">
        <v>12</v>
      </c>
      <c r="B78" s="49">
        <v>9206019</v>
      </c>
      <c r="C78" s="49" t="s">
        <v>295</v>
      </c>
      <c r="D78" s="41">
        <v>1</v>
      </c>
      <c r="E78" s="41" t="s">
        <v>92</v>
      </c>
      <c r="F78" s="50">
        <v>8.9970936821135687</v>
      </c>
      <c r="G78" s="50">
        <f t="shared" ref="G78:G97" si="12">F78*1.1</f>
        <v>9.8968030503249267</v>
      </c>
      <c r="H78" s="50">
        <f t="shared" ref="H78:H97" si="13">IFERROR(F78*(1-R78),"")</f>
        <v>8.9970936821135687</v>
      </c>
      <c r="I78" s="50">
        <f t="shared" si="9"/>
        <v>9.8968030503249267</v>
      </c>
      <c r="J78" s="48"/>
      <c r="K78" s="48"/>
      <c r="L78" s="48" t="s">
        <v>59</v>
      </c>
      <c r="M78" s="48"/>
      <c r="N78" s="41"/>
      <c r="O78" s="48" t="s">
        <v>59</v>
      </c>
      <c r="P78" s="41"/>
      <c r="Q78" s="41"/>
      <c r="R78" s="42">
        <f>IFERROR(VLOOKUP(A78,'Customer Details'!$A$7:$C$14,3,FALSE),"")</f>
        <v>0</v>
      </c>
    </row>
    <row r="79" spans="1:18" s="54" customFormat="1" ht="12" customHeight="1" x14ac:dyDescent="0.25">
      <c r="A79" s="41"/>
      <c r="B79" s="49"/>
      <c r="C79" s="49" t="s">
        <v>323</v>
      </c>
      <c r="D79" s="41"/>
      <c r="E79" s="41"/>
      <c r="F79" s="50">
        <v>0</v>
      </c>
      <c r="G79" s="50">
        <f t="shared" si="12"/>
        <v>0</v>
      </c>
      <c r="H79" s="50" t="str">
        <f t="shared" si="13"/>
        <v/>
      </c>
      <c r="I79" s="50" t="str">
        <f t="shared" si="9"/>
        <v/>
      </c>
      <c r="J79" s="48"/>
      <c r="K79" s="48"/>
      <c r="L79" s="48" t="s">
        <v>59</v>
      </c>
      <c r="M79" s="48"/>
      <c r="N79" s="41"/>
      <c r="O79" s="48" t="s">
        <v>59</v>
      </c>
      <c r="P79" s="41"/>
      <c r="Q79" s="41"/>
      <c r="R79" s="42" t="str">
        <f>IFERROR(VLOOKUP(A79,'Customer Details'!$A$7:$C$14,3,FALSE),"")</f>
        <v/>
      </c>
    </row>
    <row r="80" spans="1:18" s="40" customFormat="1" ht="12" customHeight="1" x14ac:dyDescent="0.25">
      <c r="A80" s="26" t="s">
        <v>12</v>
      </c>
      <c r="B80" s="23">
        <v>9761011</v>
      </c>
      <c r="C80" s="23" t="s">
        <v>324</v>
      </c>
      <c r="D80" s="26">
        <v>1</v>
      </c>
      <c r="E80" s="26" t="s">
        <v>92</v>
      </c>
      <c r="F80" s="27">
        <v>14.05025588713626</v>
      </c>
      <c r="G80" s="27">
        <f t="shared" si="12"/>
        <v>15.455281475849887</v>
      </c>
      <c r="H80" s="27">
        <f t="shared" si="13"/>
        <v>14.05025588713626</v>
      </c>
      <c r="I80" s="27">
        <f t="shared" si="9"/>
        <v>15.455281475849887</v>
      </c>
      <c r="J80" s="8"/>
      <c r="K80" s="8"/>
      <c r="L80" s="8" t="s">
        <v>59</v>
      </c>
      <c r="M80" s="8"/>
      <c r="N80" s="26"/>
      <c r="O80" s="8" t="s">
        <v>59</v>
      </c>
      <c r="P80" s="26"/>
      <c r="Q80" s="26"/>
      <c r="R80" s="20">
        <f>IFERROR(VLOOKUP(A80,'Customer Details'!$A$7:$C$14,3,FALSE),"")</f>
        <v>0</v>
      </c>
    </row>
    <row r="81" spans="1:18" s="40" customFormat="1" ht="12" customHeight="1" x14ac:dyDescent="0.25">
      <c r="A81" s="26" t="s">
        <v>12</v>
      </c>
      <c r="B81" s="23">
        <v>9277167</v>
      </c>
      <c r="C81" s="23" t="s">
        <v>325</v>
      </c>
      <c r="D81" s="26">
        <v>1</v>
      </c>
      <c r="E81" s="26" t="s">
        <v>92</v>
      </c>
      <c r="F81" s="27">
        <v>20.459144537408939</v>
      </c>
      <c r="G81" s="27">
        <f t="shared" si="12"/>
        <v>22.505058991149834</v>
      </c>
      <c r="H81" s="27">
        <f t="shared" si="13"/>
        <v>20.459144537408939</v>
      </c>
      <c r="I81" s="27">
        <f t="shared" si="9"/>
        <v>22.505058991149834</v>
      </c>
      <c r="J81" s="8"/>
      <c r="K81" s="8"/>
      <c r="L81" s="8" t="s">
        <v>59</v>
      </c>
      <c r="M81" s="8"/>
      <c r="N81" s="26"/>
      <c r="O81" s="8" t="s">
        <v>59</v>
      </c>
      <c r="P81" s="26"/>
      <c r="Q81" s="26"/>
      <c r="R81" s="20">
        <f>IFERROR(VLOOKUP(A81,'Customer Details'!$A$7:$C$14,3,FALSE),"")</f>
        <v>0</v>
      </c>
    </row>
    <row r="82" spans="1:18" s="54" customFormat="1" ht="12" customHeight="1" x14ac:dyDescent="0.25">
      <c r="A82" s="41" t="s">
        <v>12</v>
      </c>
      <c r="B82" s="49">
        <v>9761002</v>
      </c>
      <c r="C82" s="49" t="s">
        <v>315</v>
      </c>
      <c r="D82" s="41">
        <v>1</v>
      </c>
      <c r="E82" s="41"/>
      <c r="F82" s="50">
        <v>8.9970936821135687</v>
      </c>
      <c r="G82" s="50">
        <f t="shared" si="12"/>
        <v>9.8968030503249267</v>
      </c>
      <c r="H82" s="50">
        <f t="shared" si="13"/>
        <v>8.9970936821135687</v>
      </c>
      <c r="I82" s="50">
        <f t="shared" si="9"/>
        <v>9.8968030503249267</v>
      </c>
      <c r="J82" s="48"/>
      <c r="K82" s="48"/>
      <c r="L82" s="48"/>
      <c r="M82" s="48"/>
      <c r="N82" s="41"/>
      <c r="O82" s="48"/>
      <c r="P82" s="48" t="s">
        <v>59</v>
      </c>
      <c r="Q82" s="41"/>
      <c r="R82" s="42">
        <f>IFERROR(VLOOKUP(A82,'Customer Details'!$A$7:$C$14,3,FALSE),"")</f>
        <v>0</v>
      </c>
    </row>
    <row r="83" spans="1:18" s="54" customFormat="1" ht="12" customHeight="1" x14ac:dyDescent="0.25">
      <c r="A83" s="41" t="s">
        <v>12</v>
      </c>
      <c r="B83" s="49">
        <v>9705340</v>
      </c>
      <c r="C83" s="49" t="s">
        <v>326</v>
      </c>
      <c r="D83" s="41">
        <v>1</v>
      </c>
      <c r="E83" s="41"/>
      <c r="F83" s="50">
        <v>6.4088886502726794</v>
      </c>
      <c r="G83" s="50">
        <f t="shared" si="12"/>
        <v>7.0497775152999482</v>
      </c>
      <c r="H83" s="50">
        <f t="shared" si="13"/>
        <v>6.4088886502726794</v>
      </c>
      <c r="I83" s="50">
        <f t="shared" si="9"/>
        <v>7.0497775152999482</v>
      </c>
      <c r="J83" s="48"/>
      <c r="K83" s="48"/>
      <c r="L83" s="48"/>
      <c r="M83" s="48"/>
      <c r="N83" s="41"/>
      <c r="O83" s="48"/>
      <c r="P83" s="48" t="s">
        <v>59</v>
      </c>
      <c r="Q83" s="41"/>
      <c r="R83" s="42">
        <f>IFERROR(VLOOKUP(A83,'Customer Details'!$A$7:$C$14,3,FALSE),"")</f>
        <v>0</v>
      </c>
    </row>
    <row r="84" spans="1:18" s="40" customFormat="1" ht="12" customHeight="1" x14ac:dyDescent="0.25">
      <c r="A84" s="26" t="s">
        <v>12</v>
      </c>
      <c r="B84" s="23">
        <v>9606133</v>
      </c>
      <c r="C84" s="23" t="s">
        <v>327</v>
      </c>
      <c r="D84" s="26">
        <v>1</v>
      </c>
      <c r="E84" s="26"/>
      <c r="F84" s="27">
        <v>39.562562629567879</v>
      </c>
      <c r="G84" s="27">
        <f t="shared" si="12"/>
        <v>43.518818892524671</v>
      </c>
      <c r="H84" s="27">
        <f t="shared" si="13"/>
        <v>39.562562629567879</v>
      </c>
      <c r="I84" s="27">
        <f t="shared" ref="I84:I147" si="14">IFERROR(H84*1.1,"")</f>
        <v>43.518818892524671</v>
      </c>
      <c r="J84" s="8"/>
      <c r="K84" s="8"/>
      <c r="L84" s="8"/>
      <c r="M84" s="8"/>
      <c r="N84" s="26"/>
      <c r="O84" s="8"/>
      <c r="P84" s="8" t="s">
        <v>59</v>
      </c>
      <c r="Q84" s="26"/>
      <c r="R84" s="20">
        <f>IFERROR(VLOOKUP(A84,'Customer Details'!$A$7:$C$14,3,FALSE),"")</f>
        <v>0</v>
      </c>
    </row>
    <row r="85" spans="1:18" s="40" customFormat="1" ht="12" customHeight="1" x14ac:dyDescent="0.25">
      <c r="A85" s="26" t="s">
        <v>12</v>
      </c>
      <c r="B85" s="23">
        <v>9705340</v>
      </c>
      <c r="C85" s="23" t="s">
        <v>326</v>
      </c>
      <c r="D85" s="26">
        <v>1</v>
      </c>
      <c r="E85" s="26"/>
      <c r="F85" s="27">
        <v>6.4088886502726794</v>
      </c>
      <c r="G85" s="27">
        <f t="shared" si="12"/>
        <v>7.0497775152999482</v>
      </c>
      <c r="H85" s="27">
        <f t="shared" si="13"/>
        <v>6.4088886502726794</v>
      </c>
      <c r="I85" s="27">
        <f t="shared" si="14"/>
        <v>7.0497775152999482</v>
      </c>
      <c r="J85" s="8"/>
      <c r="K85" s="8"/>
      <c r="L85" s="8"/>
      <c r="M85" s="8"/>
      <c r="N85" s="26"/>
      <c r="O85" s="8"/>
      <c r="P85" s="8" t="s">
        <v>59</v>
      </c>
      <c r="Q85" s="26"/>
      <c r="R85" s="20">
        <f>IFERROR(VLOOKUP(A85,'Customer Details'!$A$7:$C$14,3,FALSE),"")</f>
        <v>0</v>
      </c>
    </row>
    <row r="86" spans="1:18" s="54" customFormat="1" ht="12" customHeight="1" x14ac:dyDescent="0.25">
      <c r="A86" s="41" t="s">
        <v>12</v>
      </c>
      <c r="B86" s="49">
        <v>9761005</v>
      </c>
      <c r="C86" s="49" t="s">
        <v>328</v>
      </c>
      <c r="D86" s="41">
        <v>1</v>
      </c>
      <c r="E86" s="41"/>
      <c r="F86" s="50">
        <v>19.226665950818035</v>
      </c>
      <c r="G86" s="50">
        <f t="shared" si="12"/>
        <v>21.149332545899838</v>
      </c>
      <c r="H86" s="50">
        <f t="shared" si="13"/>
        <v>19.226665950818035</v>
      </c>
      <c r="I86" s="50">
        <f t="shared" si="14"/>
        <v>21.149332545899838</v>
      </c>
      <c r="J86" s="48"/>
      <c r="K86" s="48"/>
      <c r="L86" s="48" t="s">
        <v>59</v>
      </c>
      <c r="M86" s="48"/>
      <c r="N86" s="41"/>
      <c r="O86" s="48" t="s">
        <v>59</v>
      </c>
      <c r="P86" s="41"/>
      <c r="Q86" s="41"/>
      <c r="R86" s="42">
        <f>IFERROR(VLOOKUP(A86,'Customer Details'!$A$7:$C$14,3,FALSE),"")</f>
        <v>0</v>
      </c>
    </row>
    <row r="87" spans="1:18" s="54" customFormat="1" ht="12" customHeight="1" x14ac:dyDescent="0.25">
      <c r="A87" s="41" t="s">
        <v>12</v>
      </c>
      <c r="B87" s="49">
        <v>9701051</v>
      </c>
      <c r="C87" s="49" t="s">
        <v>329</v>
      </c>
      <c r="D87" s="41">
        <v>1</v>
      </c>
      <c r="E87" s="41"/>
      <c r="F87" s="50">
        <v>8.9970936821135687</v>
      </c>
      <c r="G87" s="50">
        <f t="shared" si="12"/>
        <v>9.8968030503249267</v>
      </c>
      <c r="H87" s="50">
        <f t="shared" si="13"/>
        <v>8.9970936821135687</v>
      </c>
      <c r="I87" s="50">
        <f t="shared" si="14"/>
        <v>9.8968030503249267</v>
      </c>
      <c r="J87" s="48"/>
      <c r="K87" s="48"/>
      <c r="L87" s="48" t="s">
        <v>59</v>
      </c>
      <c r="M87" s="48"/>
      <c r="N87" s="41"/>
      <c r="O87" s="48" t="s">
        <v>59</v>
      </c>
      <c r="P87" s="41"/>
      <c r="Q87" s="41"/>
      <c r="R87" s="42">
        <f>IFERROR(VLOOKUP(A87,'Customer Details'!$A$7:$C$14,3,FALSE),"")</f>
        <v>0</v>
      </c>
    </row>
    <row r="88" spans="1:18" s="40" customFormat="1" ht="12" customHeight="1" x14ac:dyDescent="0.25">
      <c r="A88" s="26" t="s">
        <v>12</v>
      </c>
      <c r="B88" s="23">
        <v>9912030</v>
      </c>
      <c r="C88" s="23" t="s">
        <v>330</v>
      </c>
      <c r="D88" s="26">
        <v>1</v>
      </c>
      <c r="E88" s="26" t="s">
        <v>182</v>
      </c>
      <c r="F88" s="27">
        <v>17.870939505568046</v>
      </c>
      <c r="G88" s="27">
        <f t="shared" si="12"/>
        <v>19.658033456124851</v>
      </c>
      <c r="H88" s="27">
        <f t="shared" si="13"/>
        <v>17.870939505568046</v>
      </c>
      <c r="I88" s="27">
        <f t="shared" si="14"/>
        <v>19.658033456124851</v>
      </c>
      <c r="J88" s="26"/>
      <c r="K88" s="26"/>
      <c r="L88" s="8" t="s">
        <v>59</v>
      </c>
      <c r="M88" s="26"/>
      <c r="N88" s="26"/>
      <c r="O88" s="8" t="s">
        <v>59</v>
      </c>
      <c r="P88" s="26"/>
      <c r="Q88" s="26"/>
      <c r="R88" s="20">
        <f>IFERROR(VLOOKUP(A88,'Customer Details'!$A$7:$C$14,3,FALSE),"")</f>
        <v>0</v>
      </c>
    </row>
    <row r="89" spans="1:18" s="40" customFormat="1" ht="12" customHeight="1" x14ac:dyDescent="0.25">
      <c r="A89" s="26" t="s">
        <v>12</v>
      </c>
      <c r="B89" s="23">
        <v>9705341</v>
      </c>
      <c r="C89" s="23" t="s">
        <v>331</v>
      </c>
      <c r="D89" s="26">
        <v>1</v>
      </c>
      <c r="E89" s="26"/>
      <c r="F89" s="27">
        <v>8.9970936821135687</v>
      </c>
      <c r="G89" s="27">
        <f t="shared" si="12"/>
        <v>9.8968030503249267</v>
      </c>
      <c r="H89" s="27">
        <f t="shared" si="13"/>
        <v>8.9970936821135687</v>
      </c>
      <c r="I89" s="27">
        <f t="shared" si="14"/>
        <v>9.8968030503249267</v>
      </c>
      <c r="J89" s="26"/>
      <c r="K89" s="26"/>
      <c r="L89" s="8" t="s">
        <v>59</v>
      </c>
      <c r="M89" s="26"/>
      <c r="N89" s="26"/>
      <c r="O89" s="8" t="s">
        <v>59</v>
      </c>
      <c r="P89" s="26"/>
      <c r="Q89" s="26"/>
      <c r="R89" s="20">
        <f>IFERROR(VLOOKUP(A89,'Customer Details'!$A$7:$C$14,3,FALSE),"")</f>
        <v>0</v>
      </c>
    </row>
    <row r="90" spans="1:18" s="54" customFormat="1" ht="12" customHeight="1" x14ac:dyDescent="0.25">
      <c r="A90" s="41" t="s">
        <v>12</v>
      </c>
      <c r="B90" s="49">
        <v>9761001</v>
      </c>
      <c r="C90" s="49" t="s">
        <v>318</v>
      </c>
      <c r="D90" s="41">
        <v>1</v>
      </c>
      <c r="E90" s="41"/>
      <c r="F90" s="50">
        <v>11.585298713954456</v>
      </c>
      <c r="G90" s="50">
        <f t="shared" si="12"/>
        <v>12.743828585349902</v>
      </c>
      <c r="H90" s="50">
        <f t="shared" si="13"/>
        <v>11.585298713954456</v>
      </c>
      <c r="I90" s="50">
        <f t="shared" si="14"/>
        <v>12.743828585349902</v>
      </c>
      <c r="J90" s="41"/>
      <c r="K90" s="41"/>
      <c r="L90" s="48" t="s">
        <v>59</v>
      </c>
      <c r="M90" s="41"/>
      <c r="N90" s="41"/>
      <c r="O90" s="48" t="s">
        <v>59</v>
      </c>
      <c r="P90" s="41"/>
      <c r="Q90" s="41"/>
      <c r="R90" s="42">
        <f>IFERROR(VLOOKUP(A90,'Customer Details'!$A$7:$C$14,3,FALSE),"")</f>
        <v>0</v>
      </c>
    </row>
    <row r="91" spans="1:18" s="54" customFormat="1" ht="12" customHeight="1" x14ac:dyDescent="0.25">
      <c r="A91" s="41" t="s">
        <v>12</v>
      </c>
      <c r="B91" s="49">
        <v>9705341</v>
      </c>
      <c r="C91" s="49" t="s">
        <v>331</v>
      </c>
      <c r="D91" s="41">
        <v>1</v>
      </c>
      <c r="E91" s="41"/>
      <c r="F91" s="50">
        <v>8.9970936821135687</v>
      </c>
      <c r="G91" s="50">
        <f t="shared" si="12"/>
        <v>9.8968030503249267</v>
      </c>
      <c r="H91" s="50">
        <f t="shared" si="13"/>
        <v>8.9970936821135687</v>
      </c>
      <c r="I91" s="50">
        <f t="shared" si="14"/>
        <v>9.8968030503249267</v>
      </c>
      <c r="J91" s="41"/>
      <c r="K91" s="41"/>
      <c r="L91" s="48" t="s">
        <v>59</v>
      </c>
      <c r="M91" s="41"/>
      <c r="N91" s="41"/>
      <c r="O91" s="48" t="s">
        <v>59</v>
      </c>
      <c r="P91" s="41"/>
      <c r="Q91" s="41"/>
      <c r="R91" s="42">
        <f>IFERROR(VLOOKUP(A91,'Customer Details'!$A$7:$C$14,3,FALSE),"")</f>
        <v>0</v>
      </c>
    </row>
    <row r="92" spans="1:18" s="40" customFormat="1" ht="12" customHeight="1" x14ac:dyDescent="0.25">
      <c r="A92" s="26" t="s">
        <v>12</v>
      </c>
      <c r="B92" s="23">
        <v>9761003</v>
      </c>
      <c r="C92" s="23" t="s">
        <v>319</v>
      </c>
      <c r="D92" s="26">
        <v>1</v>
      </c>
      <c r="E92" s="26"/>
      <c r="F92" s="27">
        <v>11.955042289931725</v>
      </c>
      <c r="G92" s="27">
        <f t="shared" si="12"/>
        <v>13.1505465189249</v>
      </c>
      <c r="H92" s="27">
        <f t="shared" si="13"/>
        <v>11.955042289931725</v>
      </c>
      <c r="I92" s="27">
        <f t="shared" si="14"/>
        <v>13.1505465189249</v>
      </c>
      <c r="J92" s="26"/>
      <c r="K92" s="26"/>
      <c r="L92" s="8" t="s">
        <v>59</v>
      </c>
      <c r="M92" s="26"/>
      <c r="N92" s="26"/>
      <c r="O92" s="8" t="s">
        <v>59</v>
      </c>
      <c r="P92" s="26"/>
      <c r="Q92" s="26"/>
      <c r="R92" s="20">
        <f>IFERROR(VLOOKUP(A92,'Customer Details'!$A$7:$C$14,3,FALSE),"")</f>
        <v>0</v>
      </c>
    </row>
    <row r="93" spans="1:18" s="40" customFormat="1" ht="12" customHeight="1" x14ac:dyDescent="0.25">
      <c r="A93" s="26" t="s">
        <v>12</v>
      </c>
      <c r="B93" s="23">
        <v>9707641</v>
      </c>
      <c r="C93" s="23" t="s">
        <v>332</v>
      </c>
      <c r="D93" s="26">
        <v>1</v>
      </c>
      <c r="E93" s="26"/>
      <c r="F93" s="27">
        <v>6.4088886502726794</v>
      </c>
      <c r="G93" s="27">
        <f t="shared" si="12"/>
        <v>7.0497775152999482</v>
      </c>
      <c r="H93" s="27">
        <f t="shared" si="13"/>
        <v>6.4088886502726794</v>
      </c>
      <c r="I93" s="27">
        <f t="shared" si="14"/>
        <v>7.0497775152999482</v>
      </c>
      <c r="J93" s="26"/>
      <c r="K93" s="26"/>
      <c r="L93" s="8" t="s">
        <v>59</v>
      </c>
      <c r="M93" s="26"/>
      <c r="N93" s="26"/>
      <c r="O93" s="8" t="s">
        <v>59</v>
      </c>
      <c r="P93" s="26"/>
      <c r="Q93" s="26"/>
      <c r="R93" s="20">
        <f>IFERROR(VLOOKUP(A93,'Customer Details'!$A$7:$C$14,3,FALSE),"")</f>
        <v>0</v>
      </c>
    </row>
    <row r="94" spans="1:18" s="54" customFormat="1" ht="12" customHeight="1" x14ac:dyDescent="0.25">
      <c r="A94" s="41" t="s">
        <v>12</v>
      </c>
      <c r="B94" s="49">
        <v>9420300</v>
      </c>
      <c r="C94" s="49" t="s">
        <v>333</v>
      </c>
      <c r="D94" s="41">
        <v>1</v>
      </c>
      <c r="E94" s="41"/>
      <c r="F94" s="50">
        <v>21.69162312399984</v>
      </c>
      <c r="G94" s="50">
        <f t="shared" si="12"/>
        <v>23.860785436399826</v>
      </c>
      <c r="H94" s="50">
        <f t="shared" si="13"/>
        <v>21.69162312399984</v>
      </c>
      <c r="I94" s="50">
        <f t="shared" si="14"/>
        <v>23.860785436399826</v>
      </c>
      <c r="J94" s="41"/>
      <c r="K94" s="41"/>
      <c r="L94" s="48" t="s">
        <v>59</v>
      </c>
      <c r="M94" s="41"/>
      <c r="N94" s="41"/>
      <c r="O94" s="48" t="s">
        <v>59</v>
      </c>
      <c r="P94" s="41"/>
      <c r="Q94" s="41"/>
      <c r="R94" s="42">
        <f>IFERROR(VLOOKUP(A94,'Customer Details'!$A$7:$C$14,3,FALSE),"")</f>
        <v>0</v>
      </c>
    </row>
    <row r="95" spans="1:18" s="56" customFormat="1" ht="12" customHeight="1" x14ac:dyDescent="0.25">
      <c r="A95" s="41" t="s">
        <v>12</v>
      </c>
      <c r="B95" s="49">
        <v>9690085</v>
      </c>
      <c r="C95" s="49" t="s">
        <v>334</v>
      </c>
      <c r="D95" s="41">
        <v>1</v>
      </c>
      <c r="E95" s="41" t="s">
        <v>92</v>
      </c>
      <c r="F95" s="50">
        <v>8.9970936821135687</v>
      </c>
      <c r="G95" s="50">
        <f t="shared" si="12"/>
        <v>9.8968030503249267</v>
      </c>
      <c r="H95" s="50">
        <f t="shared" si="13"/>
        <v>8.9970936821135687</v>
      </c>
      <c r="I95" s="50">
        <f t="shared" si="14"/>
        <v>9.8968030503249267</v>
      </c>
      <c r="J95" s="41"/>
      <c r="K95" s="41"/>
      <c r="L95" s="48" t="s">
        <v>59</v>
      </c>
      <c r="M95" s="41"/>
      <c r="N95" s="41"/>
      <c r="O95" s="48" t="s">
        <v>59</v>
      </c>
      <c r="P95" s="41"/>
      <c r="Q95" s="41"/>
      <c r="R95" s="42">
        <f>IFERROR(VLOOKUP(A95,'Customer Details'!$A$7:$C$14,3,FALSE),"")</f>
        <v>0</v>
      </c>
    </row>
    <row r="96" spans="1:18" s="40" customFormat="1" ht="12" customHeight="1" x14ac:dyDescent="0.25">
      <c r="A96" s="26" t="s">
        <v>12</v>
      </c>
      <c r="B96" s="23">
        <v>9420304</v>
      </c>
      <c r="C96" s="23" t="s">
        <v>335</v>
      </c>
      <c r="D96" s="26">
        <v>1</v>
      </c>
      <c r="E96" s="26" t="s">
        <v>92</v>
      </c>
      <c r="F96" s="27">
        <v>82.945808877567544</v>
      </c>
      <c r="G96" s="27">
        <f t="shared" si="12"/>
        <v>91.240389765324309</v>
      </c>
      <c r="H96" s="27">
        <f t="shared" si="13"/>
        <v>82.945808877567544</v>
      </c>
      <c r="I96" s="27">
        <f t="shared" si="14"/>
        <v>91.240389765324309</v>
      </c>
      <c r="J96" s="8"/>
      <c r="K96" s="8"/>
      <c r="L96" s="8"/>
      <c r="M96" s="8"/>
      <c r="N96" s="26"/>
      <c r="O96" s="8"/>
      <c r="P96" s="8" t="s">
        <v>59</v>
      </c>
      <c r="Q96" s="26"/>
      <c r="R96" s="20">
        <f>IFERROR(VLOOKUP(A96,'Customer Details'!$A$7:$C$14,3,FALSE),"")</f>
        <v>0</v>
      </c>
    </row>
    <row r="97" spans="1:18" s="40" customFormat="1" ht="12" customHeight="1" x14ac:dyDescent="0.25">
      <c r="A97" s="26" t="s">
        <v>12</v>
      </c>
      <c r="B97" s="23">
        <v>9420370</v>
      </c>
      <c r="C97" s="23" t="s">
        <v>336</v>
      </c>
      <c r="D97" s="26">
        <v>1</v>
      </c>
      <c r="E97" s="26" t="s">
        <v>92</v>
      </c>
      <c r="F97" s="27">
        <v>21.69162312399984</v>
      </c>
      <c r="G97" s="27">
        <f t="shared" si="12"/>
        <v>23.860785436399826</v>
      </c>
      <c r="H97" s="27">
        <f t="shared" si="13"/>
        <v>21.69162312399984</v>
      </c>
      <c r="I97" s="27">
        <f t="shared" si="14"/>
        <v>23.860785436399826</v>
      </c>
      <c r="J97" s="8"/>
      <c r="K97" s="8"/>
      <c r="L97" s="8"/>
      <c r="M97" s="8"/>
      <c r="N97" s="26"/>
      <c r="O97" s="8"/>
      <c r="P97" s="8" t="s">
        <v>59</v>
      </c>
      <c r="Q97" s="26"/>
      <c r="R97" s="20">
        <f>IFERROR(VLOOKUP(A97,'Customer Details'!$A$7:$C$14,3,FALSE),"")</f>
        <v>0</v>
      </c>
    </row>
    <row r="98" spans="1:18" s="126" customFormat="1" ht="18.5" x14ac:dyDescent="0.25">
      <c r="A98" s="141"/>
      <c r="B98" s="140" t="s">
        <v>337</v>
      </c>
      <c r="C98" s="127"/>
      <c r="D98" s="142"/>
      <c r="E98" s="142"/>
      <c r="F98" s="149"/>
      <c r="G98" s="149"/>
      <c r="H98" s="149"/>
      <c r="I98" s="149"/>
      <c r="J98" s="146"/>
      <c r="K98" s="146"/>
      <c r="L98" s="146"/>
      <c r="M98" s="146"/>
      <c r="N98" s="146"/>
      <c r="O98" s="146"/>
      <c r="P98" s="146"/>
      <c r="Q98" s="147"/>
      <c r="R98" s="151"/>
    </row>
    <row r="99" spans="1:18" s="75" customFormat="1" ht="13.5" customHeight="1" x14ac:dyDescent="0.25">
      <c r="A99" s="76"/>
      <c r="B99" s="75" t="s">
        <v>270</v>
      </c>
      <c r="C99" s="77"/>
      <c r="D99" s="78"/>
      <c r="E99" s="78"/>
      <c r="F99" s="79"/>
      <c r="G99" s="79"/>
      <c r="H99" s="80"/>
      <c r="I99" s="79"/>
      <c r="J99" s="91"/>
      <c r="K99" s="91"/>
      <c r="L99" s="91"/>
      <c r="M99" s="91"/>
      <c r="N99" s="91"/>
      <c r="O99" s="91"/>
      <c r="P99" s="91"/>
      <c r="Q99" s="157"/>
      <c r="R99" s="92" t="str">
        <f>IFERROR(VLOOKUP(A99,'Customer Details'!$A$7:$C$14,3,FALSE),"")</f>
        <v/>
      </c>
    </row>
    <row r="100" spans="1:18" s="40" customFormat="1" ht="12" customHeight="1" x14ac:dyDescent="0.25">
      <c r="A100" s="26" t="s">
        <v>12</v>
      </c>
      <c r="B100" s="23">
        <v>9500683</v>
      </c>
      <c r="C100" s="23" t="s">
        <v>338</v>
      </c>
      <c r="D100" s="26">
        <v>1</v>
      </c>
      <c r="E100" s="26" t="s">
        <v>92</v>
      </c>
      <c r="F100" s="27">
        <v>31.921195392704302</v>
      </c>
      <c r="G100" s="27">
        <f>F100*1.1</f>
        <v>35.113314931974735</v>
      </c>
      <c r="H100" s="27">
        <f>IFERROR(F100*(1-R100),"")</f>
        <v>31.921195392704302</v>
      </c>
      <c r="I100" s="27">
        <f t="shared" si="14"/>
        <v>35.113314931974735</v>
      </c>
      <c r="J100" s="8" t="s">
        <v>59</v>
      </c>
      <c r="K100" s="8" t="s">
        <v>59</v>
      </c>
      <c r="L100" s="26"/>
      <c r="M100" s="26"/>
      <c r="N100" s="26"/>
      <c r="O100" s="26"/>
      <c r="P100" s="26"/>
      <c r="Q100" s="26"/>
      <c r="R100" s="20">
        <f>IFERROR(VLOOKUP(A100,'Customer Details'!$A$7:$C$14,3,FALSE),"")</f>
        <v>0</v>
      </c>
    </row>
    <row r="101" spans="1:18" s="40" customFormat="1" ht="12" customHeight="1" x14ac:dyDescent="0.25">
      <c r="A101" s="26" t="s">
        <v>12</v>
      </c>
      <c r="B101" s="23">
        <v>9147334</v>
      </c>
      <c r="C101" s="23" t="s">
        <v>339</v>
      </c>
      <c r="D101" s="26">
        <v>1</v>
      </c>
      <c r="E101" s="26"/>
      <c r="F101" s="27">
        <v>12.817777300545359</v>
      </c>
      <c r="G101" s="27">
        <f>F101*1.1</f>
        <v>14.099555030599896</v>
      </c>
      <c r="H101" s="27">
        <f>IFERROR(F101*(1-R101),"")</f>
        <v>12.817777300545359</v>
      </c>
      <c r="I101" s="27">
        <f t="shared" si="14"/>
        <v>14.099555030599896</v>
      </c>
      <c r="J101" s="8" t="s">
        <v>59</v>
      </c>
      <c r="K101" s="8" t="s">
        <v>59</v>
      </c>
      <c r="L101" s="26"/>
      <c r="M101" s="26"/>
      <c r="N101" s="26"/>
      <c r="O101" s="26"/>
      <c r="P101" s="26"/>
      <c r="Q101" s="26"/>
      <c r="R101" s="20">
        <f>IFERROR(VLOOKUP(A101,'Customer Details'!$A$7:$C$14,3,FALSE),"")</f>
        <v>0</v>
      </c>
    </row>
    <row r="102" spans="1:18" s="40" customFormat="1" ht="12" customHeight="1" x14ac:dyDescent="0.25">
      <c r="A102" s="26" t="s">
        <v>12</v>
      </c>
      <c r="B102" s="23">
        <v>9410665</v>
      </c>
      <c r="C102" s="23" t="s">
        <v>340</v>
      </c>
      <c r="D102" s="26">
        <v>1</v>
      </c>
      <c r="E102" s="26" t="s">
        <v>92</v>
      </c>
      <c r="F102" s="27">
        <v>30.688716806113408</v>
      </c>
      <c r="G102" s="27">
        <f>F102*1.1</f>
        <v>33.75758848672475</v>
      </c>
      <c r="H102" s="27">
        <f>IFERROR(F102*(1-R102),"")</f>
        <v>30.688716806113408</v>
      </c>
      <c r="I102" s="27">
        <f t="shared" si="14"/>
        <v>33.75758848672475</v>
      </c>
      <c r="J102" s="8" t="s">
        <v>59</v>
      </c>
      <c r="K102" s="8" t="s">
        <v>59</v>
      </c>
      <c r="L102" s="26"/>
      <c r="M102" s="26"/>
      <c r="N102" s="26"/>
      <c r="O102" s="26"/>
      <c r="P102" s="26"/>
      <c r="Q102" s="26"/>
      <c r="R102" s="20">
        <f>IFERROR(VLOOKUP(A102,'Customer Details'!$A$7:$C$14,3,FALSE),"")</f>
        <v>0</v>
      </c>
    </row>
    <row r="103" spans="1:18" s="40" customFormat="1" ht="12" customHeight="1" x14ac:dyDescent="0.25">
      <c r="A103" s="26" t="s">
        <v>16</v>
      </c>
      <c r="B103" s="23">
        <v>9017583</v>
      </c>
      <c r="C103" s="23" t="s">
        <v>341</v>
      </c>
      <c r="D103" s="26">
        <v>5</v>
      </c>
      <c r="E103" s="26"/>
      <c r="F103" s="27">
        <v>3.9439314770908793</v>
      </c>
      <c r="G103" s="27">
        <f>F103*1.1</f>
        <v>4.3383246247999674</v>
      </c>
      <c r="H103" s="27">
        <f>IFERROR(F103*(1-R103),"")</f>
        <v>3.9439314770908793</v>
      </c>
      <c r="I103" s="27">
        <f t="shared" si="14"/>
        <v>4.3383246247999674</v>
      </c>
      <c r="J103" s="8" t="s">
        <v>59</v>
      </c>
      <c r="K103" s="8" t="s">
        <v>59</v>
      </c>
      <c r="L103" s="26"/>
      <c r="M103" s="26"/>
      <c r="N103" s="26"/>
      <c r="O103" s="26"/>
      <c r="P103" s="26"/>
      <c r="Q103" s="26"/>
      <c r="R103" s="20">
        <f>IFERROR(VLOOKUP(A103,'Customer Details'!$A$7:$C$14,3,FALSE),"")</f>
        <v>0</v>
      </c>
    </row>
    <row r="104" spans="1:18" s="43" customFormat="1" ht="12" customHeight="1" x14ac:dyDescent="0.25">
      <c r="A104" s="26" t="s">
        <v>12</v>
      </c>
      <c r="B104" s="23">
        <v>9500736</v>
      </c>
      <c r="C104" s="23" t="s">
        <v>342</v>
      </c>
      <c r="D104" s="26">
        <v>1</v>
      </c>
      <c r="E104" s="26"/>
      <c r="F104" s="27">
        <v>8.9970936821135687</v>
      </c>
      <c r="G104" s="27">
        <f>F104*1.1</f>
        <v>9.8968030503249267</v>
      </c>
      <c r="H104" s="27">
        <f>IFERROR(F104*(1-R104),"")</f>
        <v>8.9970936821135687</v>
      </c>
      <c r="I104" s="27">
        <f t="shared" si="14"/>
        <v>9.8968030503249267</v>
      </c>
      <c r="J104" s="26"/>
      <c r="K104" s="8" t="s">
        <v>59</v>
      </c>
      <c r="L104" s="26"/>
      <c r="M104" s="26"/>
      <c r="N104" s="26"/>
      <c r="O104" s="26"/>
      <c r="P104" s="26"/>
      <c r="Q104" s="26"/>
      <c r="R104" s="20">
        <f>IFERROR(VLOOKUP(A104,'Customer Details'!$A$7:$C$14,3,FALSE),"")</f>
        <v>0</v>
      </c>
    </row>
    <row r="105" spans="1:18" s="75" customFormat="1" ht="18.5" x14ac:dyDescent="0.25">
      <c r="A105" s="76"/>
      <c r="B105" s="75" t="s">
        <v>343</v>
      </c>
      <c r="C105" s="77"/>
      <c r="D105" s="78"/>
      <c r="E105" s="78"/>
      <c r="F105" s="79"/>
      <c r="G105" s="79"/>
      <c r="H105" s="80"/>
      <c r="I105" s="79"/>
      <c r="J105" s="91"/>
      <c r="K105" s="91"/>
      <c r="L105" s="91"/>
      <c r="M105" s="91"/>
      <c r="N105" s="91"/>
      <c r="O105" s="91"/>
      <c r="P105" s="91"/>
      <c r="Q105" s="157"/>
      <c r="R105" s="139" t="str">
        <f>IFERROR(VLOOKUP(A105,'Customer Details'!$A$7:$C$14,3,FALSE),"")</f>
        <v/>
      </c>
    </row>
    <row r="106" spans="1:18" s="40" customFormat="1" ht="12" customHeight="1" x14ac:dyDescent="0.25">
      <c r="A106" s="26" t="s">
        <v>12</v>
      </c>
      <c r="B106" s="23">
        <v>9013763</v>
      </c>
      <c r="C106" s="23" t="s">
        <v>344</v>
      </c>
      <c r="D106" s="26">
        <v>1</v>
      </c>
      <c r="E106" s="26"/>
      <c r="F106" s="27">
        <v>15.405982332386246</v>
      </c>
      <c r="G106" s="27">
        <f>F106*1.1</f>
        <v>16.946580565624874</v>
      </c>
      <c r="H106" s="27">
        <f>IFERROR(F106*(1-R106),"")</f>
        <v>15.405982332386246</v>
      </c>
      <c r="I106" s="27">
        <f t="shared" si="14"/>
        <v>16.946580565624874</v>
      </c>
      <c r="J106" s="8" t="s">
        <v>59</v>
      </c>
      <c r="K106" s="8" t="s">
        <v>59</v>
      </c>
      <c r="L106" s="26"/>
      <c r="M106" s="26"/>
      <c r="N106" s="26"/>
      <c r="O106" s="26"/>
      <c r="P106" s="8" t="s">
        <v>59</v>
      </c>
      <c r="Q106" s="26"/>
      <c r="R106" s="20">
        <f>IFERROR(VLOOKUP(A106,'Customer Details'!$A$7:$C$14,3,FALSE),"")</f>
        <v>0</v>
      </c>
    </row>
    <row r="107" spans="1:18" s="40" customFormat="1" ht="12" customHeight="1" x14ac:dyDescent="0.25">
      <c r="A107" s="26" t="s">
        <v>12</v>
      </c>
      <c r="B107" s="23">
        <v>9500659</v>
      </c>
      <c r="C107" s="23" t="s">
        <v>345</v>
      </c>
      <c r="D107" s="26">
        <v>1</v>
      </c>
      <c r="E107" s="26"/>
      <c r="F107" s="27">
        <v>12.817777300545359</v>
      </c>
      <c r="G107" s="27">
        <f>F107*1.1</f>
        <v>14.099555030599896</v>
      </c>
      <c r="H107" s="27">
        <f>IFERROR(F107*(1-R107),"")</f>
        <v>12.817777300545359</v>
      </c>
      <c r="I107" s="27">
        <f t="shared" si="14"/>
        <v>14.099555030599896</v>
      </c>
      <c r="J107" s="8" t="s">
        <v>59</v>
      </c>
      <c r="K107" s="8" t="s">
        <v>59</v>
      </c>
      <c r="L107" s="26"/>
      <c r="M107" s="26"/>
      <c r="N107" s="26"/>
      <c r="O107" s="26"/>
      <c r="P107" s="8" t="s">
        <v>59</v>
      </c>
      <c r="Q107" s="26"/>
      <c r="R107" s="20">
        <f>IFERROR(VLOOKUP(A107,'Customer Details'!$A$7:$C$14,3,FALSE),"")</f>
        <v>0</v>
      </c>
    </row>
    <row r="108" spans="1:18" s="75" customFormat="1" ht="11.5" customHeight="1" x14ac:dyDescent="0.25">
      <c r="A108" s="76"/>
      <c r="B108" s="75" t="s">
        <v>284</v>
      </c>
      <c r="C108" s="77"/>
      <c r="D108" s="78"/>
      <c r="E108" s="78"/>
      <c r="F108" s="79"/>
      <c r="G108" s="79"/>
      <c r="H108" s="80"/>
      <c r="I108" s="79"/>
      <c r="J108" s="91"/>
      <c r="K108" s="91"/>
      <c r="L108" s="91"/>
      <c r="M108" s="91"/>
      <c r="N108" s="91"/>
      <c r="O108" s="91"/>
      <c r="P108" s="91"/>
      <c r="Q108" s="157"/>
      <c r="R108" s="92" t="str">
        <f>IFERROR(VLOOKUP(A108,'Customer Details'!$A$7:$C$14,3,FALSE),"")</f>
        <v/>
      </c>
    </row>
    <row r="109" spans="1:18" s="40" customFormat="1" ht="12" customHeight="1" x14ac:dyDescent="0.25">
      <c r="A109" s="26" t="s">
        <v>12</v>
      </c>
      <c r="B109" s="23">
        <v>9410651</v>
      </c>
      <c r="C109" s="23" t="s">
        <v>346</v>
      </c>
      <c r="D109" s="26">
        <v>1</v>
      </c>
      <c r="E109" s="26" t="s">
        <v>92</v>
      </c>
      <c r="F109" s="27">
        <v>33.276921837954291</v>
      </c>
      <c r="G109" s="27">
        <f t="shared" ref="G109:G122" si="15">F109*1.1</f>
        <v>36.604614021749725</v>
      </c>
      <c r="H109" s="27">
        <f t="shared" ref="H109:H122" si="16">IFERROR(F109*(1-R109),"")</f>
        <v>33.276921837954291</v>
      </c>
      <c r="I109" s="27">
        <f t="shared" si="14"/>
        <v>36.604614021749725</v>
      </c>
      <c r="J109" s="8" t="s">
        <v>59</v>
      </c>
      <c r="K109" s="8" t="s">
        <v>59</v>
      </c>
      <c r="L109" s="26"/>
      <c r="M109" s="8" t="s">
        <v>59</v>
      </c>
      <c r="N109" s="26"/>
      <c r="O109" s="26"/>
      <c r="P109" s="26"/>
      <c r="Q109" s="26"/>
      <c r="R109" s="20">
        <f>IFERROR(VLOOKUP(A109,'Customer Details'!$A$7:$C$14,3,FALSE),"")</f>
        <v>0</v>
      </c>
    </row>
    <row r="110" spans="1:18" s="40" customFormat="1" ht="12" customHeight="1" x14ac:dyDescent="0.25">
      <c r="A110" s="26" t="s">
        <v>12</v>
      </c>
      <c r="B110" s="23">
        <v>9910013</v>
      </c>
      <c r="C110" s="23" t="s">
        <v>347</v>
      </c>
      <c r="D110" s="26">
        <v>1</v>
      </c>
      <c r="E110" s="26"/>
      <c r="F110" s="27">
        <v>20.459144537408939</v>
      </c>
      <c r="G110" s="27">
        <f t="shared" si="15"/>
        <v>22.505058991149834</v>
      </c>
      <c r="H110" s="27">
        <f t="shared" si="16"/>
        <v>20.459144537408939</v>
      </c>
      <c r="I110" s="27">
        <f t="shared" si="14"/>
        <v>22.505058991149834</v>
      </c>
      <c r="J110" s="8" t="s">
        <v>59</v>
      </c>
      <c r="K110" s="26"/>
      <c r="L110" s="26"/>
      <c r="M110" s="8" t="s">
        <v>59</v>
      </c>
      <c r="N110" s="26"/>
      <c r="O110" s="26"/>
      <c r="P110" s="26"/>
      <c r="Q110" s="26"/>
      <c r="R110" s="20">
        <f>IFERROR(VLOOKUP(A110,'Customer Details'!$A$7:$C$14,3,FALSE),"")</f>
        <v>0</v>
      </c>
    </row>
    <row r="111" spans="1:18" s="40" customFormat="1" ht="12" customHeight="1" x14ac:dyDescent="0.25">
      <c r="A111" s="26" t="s">
        <v>12</v>
      </c>
      <c r="B111" s="23">
        <v>9670013</v>
      </c>
      <c r="C111" s="23" t="s">
        <v>348</v>
      </c>
      <c r="D111" s="26">
        <v>1</v>
      </c>
      <c r="E111" s="26" t="s">
        <v>92</v>
      </c>
      <c r="F111" s="27">
        <v>33.276921837954291</v>
      </c>
      <c r="G111" s="27">
        <f t="shared" si="15"/>
        <v>36.604614021749725</v>
      </c>
      <c r="H111" s="27">
        <f t="shared" si="16"/>
        <v>33.276921837954291</v>
      </c>
      <c r="I111" s="27">
        <f t="shared" si="14"/>
        <v>36.604614021749725</v>
      </c>
      <c r="J111" s="8" t="s">
        <v>59</v>
      </c>
      <c r="K111" s="8" t="s">
        <v>59</v>
      </c>
      <c r="L111" s="8" t="s">
        <v>59</v>
      </c>
      <c r="M111" s="8" t="s">
        <v>59</v>
      </c>
      <c r="N111" s="26"/>
      <c r="O111" s="8"/>
      <c r="P111" s="8" t="s">
        <v>59</v>
      </c>
      <c r="Q111" s="26"/>
      <c r="R111" s="20">
        <f>IFERROR(VLOOKUP(A111,'Customer Details'!$A$7:$C$14,3,FALSE),"")</f>
        <v>0</v>
      </c>
    </row>
    <row r="112" spans="1:18" s="40" customFormat="1" ht="12" customHeight="1" x14ac:dyDescent="0.25">
      <c r="A112" s="26" t="s">
        <v>12</v>
      </c>
      <c r="B112" s="23">
        <v>9910000</v>
      </c>
      <c r="C112" s="23" t="s">
        <v>349</v>
      </c>
      <c r="D112" s="26">
        <v>1</v>
      </c>
      <c r="E112" s="26"/>
      <c r="F112" s="27">
        <v>16.638460918977145</v>
      </c>
      <c r="G112" s="27">
        <f t="shared" si="15"/>
        <v>18.302307010874863</v>
      </c>
      <c r="H112" s="27">
        <f t="shared" si="16"/>
        <v>16.638460918977145</v>
      </c>
      <c r="I112" s="27">
        <f t="shared" si="14"/>
        <v>18.302307010874863</v>
      </c>
      <c r="J112" s="8"/>
      <c r="K112" s="26"/>
      <c r="L112" s="8" t="s">
        <v>59</v>
      </c>
      <c r="M112" s="8" t="s">
        <v>59</v>
      </c>
      <c r="N112" s="26"/>
      <c r="O112" s="26"/>
      <c r="P112" s="8" t="s">
        <v>59</v>
      </c>
      <c r="Q112" s="26"/>
      <c r="R112" s="20">
        <f>IFERROR(VLOOKUP(A112,'Customer Details'!$A$7:$C$14,3,FALSE),"")</f>
        <v>0</v>
      </c>
    </row>
    <row r="113" spans="1:18" s="40" customFormat="1" ht="12" customHeight="1" x14ac:dyDescent="0.25">
      <c r="A113" s="26" t="s">
        <v>12</v>
      </c>
      <c r="B113" s="23">
        <v>9910001</v>
      </c>
      <c r="C113" s="23" t="s">
        <v>350</v>
      </c>
      <c r="D113" s="26">
        <v>1</v>
      </c>
      <c r="E113" s="26"/>
      <c r="F113" s="27">
        <v>21.69162312399984</v>
      </c>
      <c r="G113" s="27">
        <f t="shared" si="15"/>
        <v>23.860785436399826</v>
      </c>
      <c r="H113" s="27">
        <f t="shared" si="16"/>
        <v>21.69162312399984</v>
      </c>
      <c r="I113" s="27">
        <f t="shared" si="14"/>
        <v>23.860785436399826</v>
      </c>
      <c r="J113" s="8"/>
      <c r="K113" s="26"/>
      <c r="L113" s="8" t="s">
        <v>59</v>
      </c>
      <c r="M113" s="8" t="s">
        <v>59</v>
      </c>
      <c r="N113" s="26"/>
      <c r="O113" s="26"/>
      <c r="P113" s="8" t="s">
        <v>59</v>
      </c>
      <c r="Q113" s="26"/>
      <c r="R113" s="20">
        <f>IFERROR(VLOOKUP(A113,'Customer Details'!$A$7:$C$14,3,FALSE),"")</f>
        <v>0</v>
      </c>
    </row>
    <row r="114" spans="1:18" s="40" customFormat="1" ht="12" customHeight="1" x14ac:dyDescent="0.25">
      <c r="A114" s="26" t="s">
        <v>12</v>
      </c>
      <c r="B114" s="23">
        <v>9410665</v>
      </c>
      <c r="C114" s="23" t="s">
        <v>351</v>
      </c>
      <c r="D114" s="26">
        <v>1</v>
      </c>
      <c r="E114" s="26" t="s">
        <v>92</v>
      </c>
      <c r="F114" s="27">
        <v>30.688716806113408</v>
      </c>
      <c r="G114" s="27">
        <f t="shared" si="15"/>
        <v>33.75758848672475</v>
      </c>
      <c r="H114" s="27">
        <f t="shared" si="16"/>
        <v>30.688716806113408</v>
      </c>
      <c r="I114" s="27">
        <f t="shared" si="14"/>
        <v>33.75758848672475</v>
      </c>
      <c r="J114" s="8" t="s">
        <v>59</v>
      </c>
      <c r="K114" s="26"/>
      <c r="L114" s="26"/>
      <c r="M114" s="8" t="s">
        <v>59</v>
      </c>
      <c r="N114" s="26"/>
      <c r="O114" s="26"/>
      <c r="P114" s="26"/>
      <c r="Q114" s="26"/>
      <c r="R114" s="20">
        <f>IFERROR(VLOOKUP(A114,'Customer Details'!$A$7:$C$14,3,FALSE),"")</f>
        <v>0</v>
      </c>
    </row>
    <row r="115" spans="1:18" s="40" customFormat="1" ht="12" customHeight="1" x14ac:dyDescent="0.25">
      <c r="A115" s="26" t="s">
        <v>12</v>
      </c>
      <c r="B115" s="23">
        <v>9137029</v>
      </c>
      <c r="C115" s="23" t="s">
        <v>352</v>
      </c>
      <c r="D115" s="26">
        <v>1</v>
      </c>
      <c r="E115" s="26" t="s">
        <v>92</v>
      </c>
      <c r="F115" s="27">
        <v>12.817777300545359</v>
      </c>
      <c r="G115" s="27">
        <f t="shared" si="15"/>
        <v>14.099555030599896</v>
      </c>
      <c r="H115" s="27">
        <f t="shared" si="16"/>
        <v>12.817777300545359</v>
      </c>
      <c r="I115" s="27">
        <f t="shared" si="14"/>
        <v>14.099555030599896</v>
      </c>
      <c r="J115" s="8" t="s">
        <v>59</v>
      </c>
      <c r="K115" s="26"/>
      <c r="L115" s="26"/>
      <c r="M115" s="8" t="s">
        <v>59</v>
      </c>
      <c r="N115" s="26"/>
      <c r="O115" s="26"/>
      <c r="P115" s="26"/>
      <c r="Q115" s="26"/>
      <c r="R115" s="20">
        <f>IFERROR(VLOOKUP(A115,'Customer Details'!$A$7:$C$14,3,FALSE),"")</f>
        <v>0</v>
      </c>
    </row>
    <row r="116" spans="1:18" s="40" customFormat="1" ht="12" customHeight="1" x14ac:dyDescent="0.25">
      <c r="A116" s="26" t="s">
        <v>12</v>
      </c>
      <c r="B116" s="23">
        <v>9206033</v>
      </c>
      <c r="C116" s="23" t="s">
        <v>353</v>
      </c>
      <c r="D116" s="26">
        <v>1</v>
      </c>
      <c r="E116" s="26"/>
      <c r="F116" s="27">
        <v>6.4088886502726794</v>
      </c>
      <c r="G116" s="27">
        <f t="shared" si="15"/>
        <v>7.0497775152999482</v>
      </c>
      <c r="H116" s="27">
        <f t="shared" si="16"/>
        <v>6.4088886502726794</v>
      </c>
      <c r="I116" s="27">
        <f t="shared" si="14"/>
        <v>7.0497775152999482</v>
      </c>
      <c r="J116" s="8" t="s">
        <v>59</v>
      </c>
      <c r="K116" s="8" t="s">
        <v>59</v>
      </c>
      <c r="L116" s="8" t="s">
        <v>59</v>
      </c>
      <c r="M116" s="8" t="s">
        <v>59</v>
      </c>
      <c r="N116" s="26"/>
      <c r="O116" s="8" t="s">
        <v>59</v>
      </c>
      <c r="P116" s="8" t="s">
        <v>59</v>
      </c>
      <c r="Q116" s="26"/>
      <c r="R116" s="20">
        <f>IFERROR(VLOOKUP(A116,'Customer Details'!$A$7:$C$14,3,FALSE),"")</f>
        <v>0</v>
      </c>
    </row>
    <row r="117" spans="1:18" s="40" customFormat="1" ht="12" customHeight="1" x14ac:dyDescent="0.25">
      <c r="A117" s="26" t="s">
        <v>12</v>
      </c>
      <c r="B117" s="23">
        <v>9910002</v>
      </c>
      <c r="C117" s="23" t="s">
        <v>354</v>
      </c>
      <c r="D117" s="26">
        <v>1</v>
      </c>
      <c r="E117" s="26"/>
      <c r="F117" s="27">
        <v>6.4088886502726794</v>
      </c>
      <c r="G117" s="27">
        <f t="shared" si="15"/>
        <v>7.0497775152999482</v>
      </c>
      <c r="H117" s="27">
        <f t="shared" si="16"/>
        <v>6.4088886502726794</v>
      </c>
      <c r="I117" s="27">
        <f t="shared" si="14"/>
        <v>7.0497775152999482</v>
      </c>
      <c r="J117" s="26"/>
      <c r="K117" s="26"/>
      <c r="L117" s="8" t="s">
        <v>59</v>
      </c>
      <c r="M117" s="8" t="s">
        <v>59</v>
      </c>
      <c r="N117" s="26"/>
      <c r="O117" s="26"/>
      <c r="P117" s="8" t="s">
        <v>59</v>
      </c>
      <c r="Q117" s="26"/>
      <c r="R117" s="20">
        <f>IFERROR(VLOOKUP(A117,'Customer Details'!$A$7:$C$14,3,FALSE),"")</f>
        <v>0</v>
      </c>
    </row>
    <row r="118" spans="1:18" s="40" customFormat="1" ht="12" customHeight="1" x14ac:dyDescent="0.25">
      <c r="A118" s="26" t="s">
        <v>12</v>
      </c>
      <c r="B118" s="23">
        <v>9910016</v>
      </c>
      <c r="C118" s="23" t="s">
        <v>355</v>
      </c>
      <c r="D118" s="26">
        <v>1</v>
      </c>
      <c r="E118" s="26"/>
      <c r="F118" s="27">
        <v>20.459144537408939</v>
      </c>
      <c r="G118" s="27">
        <f t="shared" si="15"/>
        <v>22.505058991149834</v>
      </c>
      <c r="H118" s="27">
        <f t="shared" si="16"/>
        <v>20.459144537408939</v>
      </c>
      <c r="I118" s="27">
        <f t="shared" si="14"/>
        <v>22.505058991149834</v>
      </c>
      <c r="J118" s="8" t="s">
        <v>59</v>
      </c>
      <c r="K118" s="26"/>
      <c r="L118" s="26"/>
      <c r="M118" s="26"/>
      <c r="N118" s="26"/>
      <c r="O118" s="26"/>
      <c r="P118" s="26"/>
      <c r="Q118" s="26"/>
      <c r="R118" s="20">
        <f>IFERROR(VLOOKUP(A118,'Customer Details'!$A$7:$C$14,3,FALSE),"")</f>
        <v>0</v>
      </c>
    </row>
    <row r="119" spans="1:18" s="40" customFormat="1" ht="12" customHeight="1" x14ac:dyDescent="0.25">
      <c r="A119" s="26" t="s">
        <v>12</v>
      </c>
      <c r="B119" s="23">
        <v>9701240</v>
      </c>
      <c r="C119" s="23" t="s">
        <v>356</v>
      </c>
      <c r="D119" s="26">
        <v>1</v>
      </c>
      <c r="E119" s="26" t="s">
        <v>92</v>
      </c>
      <c r="F119" s="27">
        <v>11.585298713954456</v>
      </c>
      <c r="G119" s="27">
        <f t="shared" si="15"/>
        <v>12.743828585349902</v>
      </c>
      <c r="H119" s="27">
        <f t="shared" si="16"/>
        <v>11.585298713954456</v>
      </c>
      <c r="I119" s="27">
        <f t="shared" si="14"/>
        <v>12.743828585349902</v>
      </c>
      <c r="J119" s="8" t="s">
        <v>59</v>
      </c>
      <c r="K119" s="26"/>
      <c r="L119" s="26"/>
      <c r="M119" s="26"/>
      <c r="N119" s="26"/>
      <c r="O119" s="26"/>
      <c r="P119" s="26"/>
      <c r="Q119" s="26"/>
      <c r="R119" s="20">
        <f>IFERROR(VLOOKUP(A119,'Customer Details'!$A$7:$C$14,3,FALSE),"")</f>
        <v>0</v>
      </c>
    </row>
    <row r="120" spans="1:18" s="40" customFormat="1" ht="12" customHeight="1" x14ac:dyDescent="0.25">
      <c r="A120" s="26" t="s">
        <v>12</v>
      </c>
      <c r="B120" s="23">
        <v>9910003</v>
      </c>
      <c r="C120" s="23" t="s">
        <v>357</v>
      </c>
      <c r="D120" s="26">
        <v>1</v>
      </c>
      <c r="E120" s="26"/>
      <c r="F120" s="27">
        <v>25.512306742431626</v>
      </c>
      <c r="G120" s="27">
        <f t="shared" si="15"/>
        <v>28.063537416674791</v>
      </c>
      <c r="H120" s="27">
        <f t="shared" si="16"/>
        <v>25.512306742431626</v>
      </c>
      <c r="I120" s="27">
        <f t="shared" si="14"/>
        <v>28.063537416674791</v>
      </c>
      <c r="J120" s="26"/>
      <c r="K120" s="26"/>
      <c r="L120" s="8" t="s">
        <v>59</v>
      </c>
      <c r="M120" s="8" t="s">
        <v>59</v>
      </c>
      <c r="N120" s="26"/>
      <c r="O120" s="8" t="s">
        <v>59</v>
      </c>
      <c r="P120" s="8" t="s">
        <v>59</v>
      </c>
      <c r="Q120" s="26"/>
      <c r="R120" s="20">
        <f>IFERROR(VLOOKUP(A120,'Customer Details'!$A$7:$C$14,3,FALSE),"")</f>
        <v>0</v>
      </c>
    </row>
    <row r="121" spans="1:18" s="40" customFormat="1" ht="12" customHeight="1" x14ac:dyDescent="0.25">
      <c r="A121" s="26" t="s">
        <v>12</v>
      </c>
      <c r="B121" s="23">
        <v>9410715</v>
      </c>
      <c r="C121" s="23" t="s">
        <v>358</v>
      </c>
      <c r="D121" s="26">
        <v>1</v>
      </c>
      <c r="E121" s="26"/>
      <c r="F121" s="27">
        <v>12.817777300545359</v>
      </c>
      <c r="G121" s="27">
        <f t="shared" si="15"/>
        <v>14.099555030599896</v>
      </c>
      <c r="H121" s="27">
        <f t="shared" si="16"/>
        <v>12.817777300545359</v>
      </c>
      <c r="I121" s="27">
        <f t="shared" si="14"/>
        <v>14.099555030599896</v>
      </c>
      <c r="J121" s="26"/>
      <c r="K121" s="26"/>
      <c r="L121" s="26"/>
      <c r="M121" s="26"/>
      <c r="N121" s="26"/>
      <c r="O121" s="26"/>
      <c r="P121" s="8" t="s">
        <v>59</v>
      </c>
      <c r="Q121" s="26"/>
      <c r="R121" s="20">
        <f>IFERROR(VLOOKUP(A121,'Customer Details'!$A$7:$C$14,3,FALSE),"")</f>
        <v>0</v>
      </c>
    </row>
    <row r="122" spans="1:18" s="40" customFormat="1" ht="12" customHeight="1" x14ac:dyDescent="0.25">
      <c r="A122" s="26" t="s">
        <v>12</v>
      </c>
      <c r="B122" s="23">
        <v>9430601</v>
      </c>
      <c r="C122" s="23" t="s">
        <v>359</v>
      </c>
      <c r="D122" s="26">
        <v>1</v>
      </c>
      <c r="E122" s="26" t="s">
        <v>182</v>
      </c>
      <c r="F122" s="27">
        <v>103.4049534149765</v>
      </c>
      <c r="G122" s="27">
        <f t="shared" si="15"/>
        <v>113.74544875647416</v>
      </c>
      <c r="H122" s="27">
        <f t="shared" si="16"/>
        <v>103.4049534149765</v>
      </c>
      <c r="I122" s="27">
        <f t="shared" si="14"/>
        <v>113.74544875647416</v>
      </c>
      <c r="J122" s="26"/>
      <c r="K122" s="26"/>
      <c r="L122" s="8" t="s">
        <v>59</v>
      </c>
      <c r="M122" s="26"/>
      <c r="N122" s="26"/>
      <c r="O122" s="8" t="s">
        <v>59</v>
      </c>
      <c r="P122" s="26"/>
      <c r="Q122" s="26"/>
      <c r="R122" s="20">
        <f>IFERROR(VLOOKUP(A122,'Customer Details'!$A$7:$C$14,3,FALSE),"")</f>
        <v>0</v>
      </c>
    </row>
    <row r="123" spans="1:18" s="75" customFormat="1" ht="16.5" customHeight="1" x14ac:dyDescent="0.25">
      <c r="A123" s="76"/>
      <c r="B123" s="75" t="s">
        <v>360</v>
      </c>
      <c r="C123" s="77"/>
      <c r="D123" s="78"/>
      <c r="E123" s="78"/>
      <c r="F123" s="79"/>
      <c r="G123" s="79"/>
      <c r="H123" s="80"/>
      <c r="I123" s="79"/>
      <c r="J123" s="91"/>
      <c r="K123" s="91"/>
      <c r="L123" s="91"/>
      <c r="M123" s="91"/>
      <c r="N123" s="91"/>
      <c r="O123" s="91"/>
      <c r="P123" s="91"/>
      <c r="Q123" s="91"/>
      <c r="R123" s="138" t="str">
        <f>IFERROR(VLOOKUP(A123,'Customer Details'!$A$7:$C$14,3,FALSE),"")</f>
        <v/>
      </c>
    </row>
    <row r="124" spans="1:18" s="40" customFormat="1" ht="12" customHeight="1" x14ac:dyDescent="0.25">
      <c r="A124" s="26" t="s">
        <v>12</v>
      </c>
      <c r="B124" s="23">
        <v>9910040</v>
      </c>
      <c r="C124" s="23" t="s">
        <v>361</v>
      </c>
      <c r="D124" s="26">
        <v>1</v>
      </c>
      <c r="E124" s="26"/>
      <c r="F124" s="27">
        <v>34.509400424545191</v>
      </c>
      <c r="G124" s="27">
        <f>F124*1.1</f>
        <v>37.96034046699971</v>
      </c>
      <c r="H124" s="27">
        <f>IFERROR(F124*(1-R124),"")</f>
        <v>34.509400424545191</v>
      </c>
      <c r="I124" s="27">
        <f t="shared" si="14"/>
        <v>37.96034046699971</v>
      </c>
      <c r="J124" s="26"/>
      <c r="K124" s="26"/>
      <c r="L124" s="8" t="s">
        <v>59</v>
      </c>
      <c r="M124" s="8" t="s">
        <v>59</v>
      </c>
      <c r="N124" s="26"/>
      <c r="O124" s="26"/>
      <c r="P124" s="8" t="s">
        <v>59</v>
      </c>
      <c r="Q124" s="26"/>
      <c r="R124" s="20">
        <f>IFERROR(VLOOKUP(A124,'Customer Details'!$A$7:$C$14,3,FALSE),"")</f>
        <v>0</v>
      </c>
    </row>
    <row r="125" spans="1:18" s="44" customFormat="1" ht="12" customHeight="1" x14ac:dyDescent="0.25">
      <c r="A125" s="26" t="s">
        <v>12</v>
      </c>
      <c r="B125" s="23">
        <v>9910051</v>
      </c>
      <c r="C125" s="23" t="s">
        <v>362</v>
      </c>
      <c r="D125" s="26">
        <v>1</v>
      </c>
      <c r="E125" s="26" t="s">
        <v>92</v>
      </c>
      <c r="F125" s="27">
        <v>14.05025588713626</v>
      </c>
      <c r="G125" s="27">
        <f>F125*1.1</f>
        <v>15.455281475849887</v>
      </c>
      <c r="H125" s="27">
        <f>IFERROR(F125*(1-R125),"")</f>
        <v>14.05025588713626</v>
      </c>
      <c r="I125" s="27">
        <f t="shared" si="14"/>
        <v>15.455281475849887</v>
      </c>
      <c r="J125" s="26"/>
      <c r="K125" s="26"/>
      <c r="L125" s="8" t="s">
        <v>59</v>
      </c>
      <c r="M125" s="8" t="s">
        <v>59</v>
      </c>
      <c r="N125" s="26"/>
      <c r="O125" s="26"/>
      <c r="P125" s="8" t="s">
        <v>59</v>
      </c>
      <c r="Q125" s="26"/>
      <c r="R125" s="20">
        <f>IFERROR(VLOOKUP(A125,'Customer Details'!$A$7:$C$14,3,FALSE),"")</f>
        <v>0</v>
      </c>
    </row>
    <row r="126" spans="1:18" s="126" customFormat="1" ht="15.75" customHeight="1" x14ac:dyDescent="0.25">
      <c r="A126" s="141"/>
      <c r="B126" s="140" t="s">
        <v>363</v>
      </c>
      <c r="C126" s="127"/>
      <c r="D126" s="142"/>
      <c r="E126" s="142"/>
      <c r="F126" s="149"/>
      <c r="G126" s="149"/>
      <c r="H126" s="150"/>
      <c r="I126" s="149"/>
      <c r="J126" s="146"/>
      <c r="K126" s="146"/>
      <c r="L126" s="146"/>
      <c r="M126" s="146"/>
      <c r="N126" s="146"/>
      <c r="O126" s="146"/>
      <c r="P126" s="146"/>
      <c r="Q126" s="147"/>
      <c r="R126" s="151" t="str">
        <f>IFERROR(VLOOKUP(A126,'Customer Details'!$A$7:$C$14,3,FALSE),"")</f>
        <v/>
      </c>
    </row>
    <row r="127" spans="1:18" s="75" customFormat="1" ht="14.25" customHeight="1" x14ac:dyDescent="0.25">
      <c r="A127" s="76"/>
      <c r="B127" s="75" t="s">
        <v>270</v>
      </c>
      <c r="C127" s="77"/>
      <c r="D127" s="78"/>
      <c r="E127" s="78"/>
      <c r="F127" s="79"/>
      <c r="G127" s="79"/>
      <c r="H127" s="80"/>
      <c r="I127" s="79"/>
      <c r="J127" s="91"/>
      <c r="K127" s="91"/>
      <c r="L127" s="91"/>
      <c r="M127" s="91"/>
      <c r="N127" s="91"/>
      <c r="O127" s="91"/>
      <c r="P127" s="91"/>
      <c r="Q127" s="157"/>
      <c r="R127" s="139"/>
    </row>
    <row r="128" spans="1:18" s="40" customFormat="1" ht="12" customHeight="1" x14ac:dyDescent="0.25">
      <c r="A128" s="26" t="s">
        <v>12</v>
      </c>
      <c r="B128" s="23">
        <v>9500687</v>
      </c>
      <c r="C128" s="23" t="s">
        <v>364</v>
      </c>
      <c r="D128" s="26">
        <v>1</v>
      </c>
      <c r="E128" s="26" t="s">
        <v>182</v>
      </c>
      <c r="F128" s="27">
        <v>93.175381146272031</v>
      </c>
      <c r="G128" s="27">
        <f>F128*1.1</f>
        <v>102.49291926089924</v>
      </c>
      <c r="H128" s="27">
        <f>IFERROR(F128*(1-R128),"")</f>
        <v>93.175381146272031</v>
      </c>
      <c r="I128" s="27">
        <f t="shared" si="14"/>
        <v>102.49291926089924</v>
      </c>
      <c r="J128" s="8" t="s">
        <v>59</v>
      </c>
      <c r="K128" s="8" t="s">
        <v>59</v>
      </c>
      <c r="L128" s="26"/>
      <c r="M128" s="26"/>
      <c r="N128" s="26"/>
      <c r="O128" s="26"/>
      <c r="P128" s="26"/>
      <c r="Q128" s="26"/>
      <c r="R128" s="20">
        <f>IFERROR(VLOOKUP(A128,'Customer Details'!$A$7:$C$14,3,FALSE),"")</f>
        <v>0</v>
      </c>
    </row>
    <row r="129" spans="1:18" s="75" customFormat="1" ht="12.65" customHeight="1" x14ac:dyDescent="0.25">
      <c r="A129" s="76"/>
      <c r="B129" s="75" t="s">
        <v>365</v>
      </c>
      <c r="C129" s="77"/>
      <c r="D129" s="78"/>
      <c r="E129" s="78"/>
      <c r="F129" s="79"/>
      <c r="G129" s="79"/>
      <c r="H129" s="80"/>
      <c r="I129" s="79"/>
      <c r="J129" s="91"/>
      <c r="K129" s="91"/>
      <c r="L129" s="91"/>
      <c r="M129" s="91"/>
      <c r="N129" s="91"/>
      <c r="O129" s="91"/>
      <c r="P129" s="91"/>
      <c r="Q129" s="157"/>
      <c r="R129" s="92" t="str">
        <f>IFERROR(VLOOKUP(A129,'Customer Details'!$A$7:$C$14,3,FALSE),"")</f>
        <v/>
      </c>
    </row>
    <row r="130" spans="1:18" s="40" customFormat="1" ht="12" customHeight="1" x14ac:dyDescent="0.25">
      <c r="A130" s="26" t="s">
        <v>12</v>
      </c>
      <c r="B130" s="23">
        <v>9410654</v>
      </c>
      <c r="C130" s="23" t="s">
        <v>366</v>
      </c>
      <c r="D130" s="26">
        <v>1</v>
      </c>
      <c r="E130" s="26" t="s">
        <v>182</v>
      </c>
      <c r="F130" s="27">
        <v>172.30050640540782</v>
      </c>
      <c r="G130" s="27">
        <f>F130*1.1</f>
        <v>189.53055704594863</v>
      </c>
      <c r="H130" s="27">
        <f>IFERROR(F130*(1-R130),"")</f>
        <v>172.30050640540782</v>
      </c>
      <c r="I130" s="27">
        <f t="shared" si="14"/>
        <v>189.53055704594863</v>
      </c>
      <c r="J130" s="8" t="s">
        <v>59</v>
      </c>
      <c r="K130" s="8" t="s">
        <v>59</v>
      </c>
      <c r="L130" s="26"/>
      <c r="M130" s="8" t="s">
        <v>59</v>
      </c>
      <c r="N130" s="26"/>
      <c r="O130" s="26"/>
      <c r="P130" s="26"/>
      <c r="Q130" s="26"/>
      <c r="R130" s="20">
        <f>IFERROR(VLOOKUP(A130,'Customer Details'!$A$7:$C$14,3,FALSE),"")</f>
        <v>0</v>
      </c>
    </row>
    <row r="131" spans="1:18" s="40" customFormat="1" ht="12" customHeight="1" x14ac:dyDescent="0.25">
      <c r="A131" s="26" t="s">
        <v>12</v>
      </c>
      <c r="B131" s="23">
        <v>9146011</v>
      </c>
      <c r="C131" s="23" t="s">
        <v>367</v>
      </c>
      <c r="D131" s="26">
        <v>1</v>
      </c>
      <c r="E131" s="26" t="s">
        <v>92</v>
      </c>
      <c r="F131" s="27">
        <v>23.047349569249828</v>
      </c>
      <c r="G131" s="27">
        <f>F131*1.1</f>
        <v>25.352084526174814</v>
      </c>
      <c r="H131" s="27">
        <f>IFERROR(F131*(1-R131),"")</f>
        <v>23.047349569249828</v>
      </c>
      <c r="I131" s="27">
        <f t="shared" si="14"/>
        <v>25.352084526174814</v>
      </c>
      <c r="J131" s="8" t="s">
        <v>59</v>
      </c>
      <c r="K131" s="8"/>
      <c r="L131" s="26"/>
      <c r="M131" s="8" t="s">
        <v>59</v>
      </c>
      <c r="N131" s="26"/>
      <c r="O131" s="26"/>
      <c r="P131" s="26"/>
      <c r="Q131" s="26"/>
      <c r="R131" s="20">
        <f>IFERROR(VLOOKUP(A131,'Customer Details'!$A$7:$C$14,3,FALSE),"")</f>
        <v>0</v>
      </c>
    </row>
    <row r="132" spans="1:18" s="40" customFormat="1" ht="12" customHeight="1" x14ac:dyDescent="0.25">
      <c r="A132" s="26" t="s">
        <v>12</v>
      </c>
      <c r="B132" s="23">
        <v>1781018</v>
      </c>
      <c r="C132" s="23" t="s">
        <v>368</v>
      </c>
      <c r="D132" s="26">
        <v>1</v>
      </c>
      <c r="E132" s="26" t="s">
        <v>92</v>
      </c>
      <c r="F132" s="27">
        <v>33.276921837954291</v>
      </c>
      <c r="G132" s="27">
        <f>F132*1.1</f>
        <v>36.604614021749725</v>
      </c>
      <c r="H132" s="27">
        <f>IFERROR(F132*(1-R132),"")</f>
        <v>33.276921837954291</v>
      </c>
      <c r="I132" s="27">
        <f t="shared" si="14"/>
        <v>36.604614021749725</v>
      </c>
      <c r="J132" s="8" t="s">
        <v>59</v>
      </c>
      <c r="K132" s="8"/>
      <c r="L132" s="26"/>
      <c r="M132" s="8" t="s">
        <v>59</v>
      </c>
      <c r="N132" s="26"/>
      <c r="O132" s="26"/>
      <c r="P132" s="26"/>
      <c r="Q132" s="26"/>
      <c r="R132" s="20">
        <f>IFERROR(VLOOKUP(A132,'Customer Details'!$A$7:$C$14,3,FALSE),"")</f>
        <v>0</v>
      </c>
    </row>
    <row r="133" spans="1:18" s="40" customFormat="1" ht="12" customHeight="1" x14ac:dyDescent="0.25">
      <c r="A133" s="26" t="s">
        <v>12</v>
      </c>
      <c r="B133" s="23">
        <v>9002541</v>
      </c>
      <c r="C133" s="51" t="s">
        <v>369</v>
      </c>
      <c r="D133" s="26">
        <v>1</v>
      </c>
      <c r="E133" s="26" t="s">
        <v>92</v>
      </c>
      <c r="F133" s="27">
        <v>66.430595817249497</v>
      </c>
      <c r="G133" s="27">
        <f>F133*1.1</f>
        <v>73.073655398974452</v>
      </c>
      <c r="H133" s="27">
        <f>IFERROR(F133*(1-R133),"")</f>
        <v>66.430595817249497</v>
      </c>
      <c r="I133" s="27">
        <f t="shared" si="14"/>
        <v>73.073655398974452</v>
      </c>
      <c r="J133" s="8" t="s">
        <v>59</v>
      </c>
      <c r="K133" s="52"/>
      <c r="L133" s="52"/>
      <c r="M133" s="8" t="s">
        <v>59</v>
      </c>
      <c r="N133" s="52"/>
      <c r="O133" s="52"/>
      <c r="P133" s="52"/>
      <c r="Q133" s="52"/>
      <c r="R133" s="45">
        <f>IFERROR(VLOOKUP(A133,'Customer Details'!$A$7:$C$14,3,FALSE),"")</f>
        <v>0</v>
      </c>
    </row>
    <row r="134" spans="1:18" s="126" customFormat="1" ht="18.5" x14ac:dyDescent="0.25">
      <c r="A134" s="141"/>
      <c r="B134" s="140" t="s">
        <v>370</v>
      </c>
      <c r="C134" s="127"/>
      <c r="D134" s="142"/>
      <c r="E134" s="142"/>
      <c r="F134" s="149"/>
      <c r="G134" s="149"/>
      <c r="H134" s="149"/>
      <c r="I134" s="149"/>
      <c r="J134" s="146"/>
      <c r="K134" s="146"/>
      <c r="L134" s="146"/>
      <c r="M134" s="146"/>
      <c r="N134" s="146"/>
      <c r="O134" s="146"/>
      <c r="P134" s="146"/>
      <c r="Q134" s="146"/>
      <c r="R134" s="152" t="str">
        <f>IFERROR(VLOOKUP(A134,'Customer Details'!$A$7:$C$14,3,FALSE),"")</f>
        <v/>
      </c>
    </row>
    <row r="135" spans="1:18" s="95" customFormat="1" ht="12" customHeight="1" x14ac:dyDescent="0.25">
      <c r="A135" s="76"/>
      <c r="B135" s="75" t="s">
        <v>371</v>
      </c>
      <c r="C135" s="77"/>
      <c r="D135" s="78"/>
      <c r="E135" s="78"/>
      <c r="F135" s="79"/>
      <c r="G135" s="79"/>
      <c r="H135" s="80"/>
      <c r="I135" s="79"/>
      <c r="J135" s="91"/>
      <c r="K135" s="91"/>
      <c r="L135" s="91"/>
      <c r="M135" s="91"/>
      <c r="N135" s="91"/>
      <c r="O135" s="91"/>
      <c r="P135" s="91"/>
      <c r="Q135" s="91"/>
      <c r="R135" s="92" t="str">
        <f>IFERROR(VLOOKUP(A135,'Customer Details'!$A$7:$C$14,3,FALSE),"")</f>
        <v/>
      </c>
    </row>
    <row r="136" spans="1:18" s="40" customFormat="1" ht="12" customHeight="1" x14ac:dyDescent="0.25">
      <c r="A136" s="26" t="s">
        <v>12</v>
      </c>
      <c r="B136" s="23">
        <v>9129630</v>
      </c>
      <c r="C136" s="23" t="s">
        <v>372</v>
      </c>
      <c r="D136" s="26">
        <v>1</v>
      </c>
      <c r="E136" s="26"/>
      <c r="F136" s="27">
        <v>68.895552990431298</v>
      </c>
      <c r="G136" s="27">
        <f>F136*1.1</f>
        <v>75.785108289474437</v>
      </c>
      <c r="H136" s="27">
        <f>IFERROR(F136*(1-R136),"")</f>
        <v>68.895552990431298</v>
      </c>
      <c r="I136" s="27">
        <f t="shared" si="14"/>
        <v>75.785108289474437</v>
      </c>
      <c r="J136" s="8" t="s">
        <v>59</v>
      </c>
      <c r="K136" s="8" t="s">
        <v>59</v>
      </c>
      <c r="L136" s="26"/>
      <c r="M136" s="26"/>
      <c r="N136" s="26"/>
      <c r="O136" s="26"/>
      <c r="P136" s="26"/>
      <c r="Q136" s="26"/>
      <c r="R136" s="20">
        <f>IFERROR(VLOOKUP(A136,'Customer Details'!$A$7:$C$14,3,FALSE),"")</f>
        <v>0</v>
      </c>
    </row>
    <row r="137" spans="1:18" s="40" customFormat="1" ht="12" customHeight="1" x14ac:dyDescent="0.25">
      <c r="A137" s="26" t="s">
        <v>12</v>
      </c>
      <c r="B137" s="23">
        <v>9500688</v>
      </c>
      <c r="C137" s="23" t="s">
        <v>373</v>
      </c>
      <c r="D137" s="26">
        <v>1</v>
      </c>
      <c r="E137" s="26" t="s">
        <v>92</v>
      </c>
      <c r="F137" s="27">
        <v>26.868033187681615</v>
      </c>
      <c r="G137" s="27">
        <f>F137*1.1</f>
        <v>29.554836506449778</v>
      </c>
      <c r="H137" s="27">
        <f>IFERROR(F137*(1-R137),"")</f>
        <v>26.868033187681615</v>
      </c>
      <c r="I137" s="27">
        <f t="shared" si="14"/>
        <v>29.554836506449778</v>
      </c>
      <c r="J137" s="8" t="s">
        <v>59</v>
      </c>
      <c r="K137" s="8" t="s">
        <v>59</v>
      </c>
      <c r="L137" s="26"/>
      <c r="M137" s="26"/>
      <c r="N137" s="26"/>
      <c r="O137" s="26"/>
      <c r="P137" s="26"/>
      <c r="Q137" s="26"/>
      <c r="R137" s="20">
        <f>IFERROR(VLOOKUP(A137,'Customer Details'!$A$7:$C$14,3,FALSE),"")</f>
        <v>0</v>
      </c>
    </row>
    <row r="138" spans="1:18" s="46" customFormat="1" ht="13.5" customHeight="1" x14ac:dyDescent="0.25">
      <c r="A138" s="26" t="s">
        <v>12</v>
      </c>
      <c r="B138" s="23">
        <v>1781009</v>
      </c>
      <c r="C138" s="23" t="s">
        <v>374</v>
      </c>
      <c r="D138" s="26">
        <v>1</v>
      </c>
      <c r="E138" s="26"/>
      <c r="F138" s="27">
        <v>12.817777300545359</v>
      </c>
      <c r="G138" s="27">
        <f>F138*1.1</f>
        <v>14.099555030599896</v>
      </c>
      <c r="H138" s="27">
        <f>IFERROR(F138*(1-R138),"")</f>
        <v>12.817777300545359</v>
      </c>
      <c r="I138" s="27">
        <f t="shared" si="14"/>
        <v>14.099555030599896</v>
      </c>
      <c r="J138" s="8" t="s">
        <v>59</v>
      </c>
      <c r="K138" s="8" t="s">
        <v>59</v>
      </c>
      <c r="L138" s="26"/>
      <c r="M138" s="26"/>
      <c r="N138" s="26"/>
      <c r="O138" s="26"/>
      <c r="P138" s="26"/>
      <c r="Q138" s="26"/>
      <c r="R138" s="20">
        <f>IFERROR(VLOOKUP(A138,'Customer Details'!$A$7:$C$14,3,FALSE),"")</f>
        <v>0</v>
      </c>
    </row>
    <row r="139" spans="1:18" s="95" customFormat="1" ht="12" customHeight="1" x14ac:dyDescent="0.25">
      <c r="A139" s="76"/>
      <c r="B139" s="75" t="s">
        <v>365</v>
      </c>
      <c r="C139" s="77"/>
      <c r="D139" s="78"/>
      <c r="E139" s="78"/>
      <c r="F139" s="79"/>
      <c r="G139" s="79"/>
      <c r="H139" s="80"/>
      <c r="I139" s="79"/>
      <c r="J139" s="91"/>
      <c r="K139" s="91"/>
      <c r="L139" s="91"/>
      <c r="M139" s="91"/>
      <c r="N139" s="91"/>
      <c r="O139" s="91"/>
      <c r="P139" s="91"/>
      <c r="Q139" s="91"/>
      <c r="R139" s="92" t="str">
        <f>IFERROR(VLOOKUP(A139,'Customer Details'!$A$7:$C$14,3,FALSE),"")</f>
        <v/>
      </c>
    </row>
    <row r="140" spans="1:18" s="40" customFormat="1" ht="12" customHeight="1" x14ac:dyDescent="0.25">
      <c r="A140" s="26" t="s">
        <v>12</v>
      </c>
      <c r="B140" s="23">
        <v>9128101</v>
      </c>
      <c r="C140" s="23" t="s">
        <v>375</v>
      </c>
      <c r="D140" s="26">
        <v>1</v>
      </c>
      <c r="E140" s="26" t="s">
        <v>182</v>
      </c>
      <c r="F140" s="27">
        <v>29.456238219522504</v>
      </c>
      <c r="G140" s="27">
        <f t="shared" ref="G140:G148" si="17">F140*1.1</f>
        <v>32.401862041474757</v>
      </c>
      <c r="H140" s="27">
        <f t="shared" ref="H140:H148" si="18">IFERROR(F140*(1-R140),"")</f>
        <v>29.456238219522504</v>
      </c>
      <c r="I140" s="27">
        <f t="shared" si="14"/>
        <v>32.401862041474757</v>
      </c>
      <c r="J140" s="8" t="s">
        <v>59</v>
      </c>
      <c r="K140" s="8" t="s">
        <v>59</v>
      </c>
      <c r="L140" s="26"/>
      <c r="M140" s="8" t="s">
        <v>59</v>
      </c>
      <c r="N140" s="26"/>
      <c r="O140" s="26"/>
      <c r="P140" s="26"/>
      <c r="Q140" s="26"/>
      <c r="R140" s="20">
        <f>IFERROR(VLOOKUP(A140,'Customer Details'!$A$7:$C$14,3,FALSE),"")</f>
        <v>0</v>
      </c>
    </row>
    <row r="141" spans="1:18" s="40" customFormat="1" ht="12" customHeight="1" x14ac:dyDescent="0.25">
      <c r="A141" s="26" t="s">
        <v>12</v>
      </c>
      <c r="B141" s="23">
        <v>9132087</v>
      </c>
      <c r="C141" s="23" t="s">
        <v>376</v>
      </c>
      <c r="D141" s="26">
        <v>1</v>
      </c>
      <c r="E141" s="26" t="s">
        <v>92</v>
      </c>
      <c r="F141" s="27">
        <v>29.456238219522504</v>
      </c>
      <c r="G141" s="27">
        <f t="shared" si="17"/>
        <v>32.401862041474757</v>
      </c>
      <c r="H141" s="27">
        <f t="shared" si="18"/>
        <v>29.456238219522504</v>
      </c>
      <c r="I141" s="27">
        <f t="shared" si="14"/>
        <v>32.401862041474757</v>
      </c>
      <c r="J141" s="8" t="s">
        <v>59</v>
      </c>
      <c r="K141" s="8" t="s">
        <v>59</v>
      </c>
      <c r="L141" s="26"/>
      <c r="M141" s="8" t="s">
        <v>59</v>
      </c>
      <c r="N141" s="26"/>
      <c r="O141" s="26"/>
      <c r="P141" s="26"/>
      <c r="Q141" s="26"/>
      <c r="R141" s="20">
        <f>IFERROR(VLOOKUP(A141,'Customer Details'!$A$7:$C$14,3,FALSE),"")</f>
        <v>0</v>
      </c>
    </row>
    <row r="142" spans="1:18" s="40" customFormat="1" ht="12" customHeight="1" x14ac:dyDescent="0.25">
      <c r="A142" s="26" t="s">
        <v>12</v>
      </c>
      <c r="B142" s="23">
        <v>9129631</v>
      </c>
      <c r="C142" s="23" t="s">
        <v>377</v>
      </c>
      <c r="D142" s="26">
        <v>1</v>
      </c>
      <c r="E142" s="26" t="s">
        <v>92</v>
      </c>
      <c r="F142" s="27">
        <v>66.430595817249497</v>
      </c>
      <c r="G142" s="27">
        <f t="shared" si="17"/>
        <v>73.073655398974452</v>
      </c>
      <c r="H142" s="27">
        <f t="shared" si="18"/>
        <v>66.430595817249497</v>
      </c>
      <c r="I142" s="27">
        <f t="shared" si="14"/>
        <v>73.073655398974452</v>
      </c>
      <c r="J142" s="8" t="s">
        <v>59</v>
      </c>
      <c r="K142" s="26"/>
      <c r="L142" s="26"/>
      <c r="M142" s="8" t="s">
        <v>59</v>
      </c>
      <c r="N142" s="26"/>
      <c r="O142" s="26"/>
      <c r="P142" s="26"/>
      <c r="Q142" s="26"/>
      <c r="R142" s="20">
        <f>IFERROR(VLOOKUP(A142,'Customer Details'!$A$7:$C$14,3,FALSE),"")</f>
        <v>0</v>
      </c>
    </row>
    <row r="143" spans="1:18" s="40" customFormat="1" ht="12" customHeight="1" x14ac:dyDescent="0.25">
      <c r="A143" s="26" t="s">
        <v>12</v>
      </c>
      <c r="B143" s="23">
        <v>9016628</v>
      </c>
      <c r="C143" s="23" t="s">
        <v>378</v>
      </c>
      <c r="D143" s="26">
        <v>1</v>
      </c>
      <c r="E143" s="26" t="s">
        <v>92</v>
      </c>
      <c r="F143" s="27">
        <v>51.024613484863252</v>
      </c>
      <c r="G143" s="27">
        <f t="shared" si="17"/>
        <v>56.127074833349582</v>
      </c>
      <c r="H143" s="27">
        <f t="shared" si="18"/>
        <v>51.024613484863252</v>
      </c>
      <c r="I143" s="27">
        <f t="shared" si="14"/>
        <v>56.127074833349582</v>
      </c>
      <c r="J143" s="8" t="s">
        <v>59</v>
      </c>
      <c r="K143" s="26"/>
      <c r="L143" s="26"/>
      <c r="M143" s="8" t="s">
        <v>59</v>
      </c>
      <c r="N143" s="26"/>
      <c r="O143" s="26"/>
      <c r="P143" s="26"/>
      <c r="Q143" s="26"/>
      <c r="R143" s="20">
        <f>IFERROR(VLOOKUP(A143,'Customer Details'!$A$7:$C$14,3,FALSE),"")</f>
        <v>0</v>
      </c>
    </row>
    <row r="144" spans="1:18" s="40" customFormat="1" ht="12" customHeight="1" x14ac:dyDescent="0.25">
      <c r="A144" s="26" t="s">
        <v>12</v>
      </c>
      <c r="B144" s="23">
        <v>9018228</v>
      </c>
      <c r="C144" s="23" t="s">
        <v>379</v>
      </c>
      <c r="D144" s="26">
        <v>1</v>
      </c>
      <c r="E144" s="26" t="s">
        <v>92</v>
      </c>
      <c r="F144" s="27">
        <v>51.024613484863252</v>
      </c>
      <c r="G144" s="27">
        <f t="shared" si="17"/>
        <v>56.127074833349582</v>
      </c>
      <c r="H144" s="27">
        <f t="shared" si="18"/>
        <v>51.024613484863252</v>
      </c>
      <c r="I144" s="27">
        <f t="shared" si="14"/>
        <v>56.127074833349582</v>
      </c>
      <c r="J144" s="8" t="s">
        <v>59</v>
      </c>
      <c r="K144" s="26"/>
      <c r="L144" s="26"/>
      <c r="M144" s="8"/>
      <c r="N144" s="26"/>
      <c r="O144" s="26"/>
      <c r="P144" s="26"/>
      <c r="Q144" s="26"/>
      <c r="R144" s="20">
        <f>IFERROR(VLOOKUP(A144,'Customer Details'!$A$7:$C$14,3,FALSE),"")</f>
        <v>0</v>
      </c>
    </row>
    <row r="145" spans="1:18" s="40" customFormat="1" ht="12" customHeight="1" x14ac:dyDescent="0.25">
      <c r="A145" s="26" t="s">
        <v>12</v>
      </c>
      <c r="B145" s="23">
        <v>9129632</v>
      </c>
      <c r="C145" s="23" t="s">
        <v>380</v>
      </c>
      <c r="D145" s="26">
        <v>1</v>
      </c>
      <c r="E145" s="26" t="s">
        <v>92</v>
      </c>
      <c r="F145" s="27">
        <v>85.534013909408444</v>
      </c>
      <c r="G145" s="27">
        <f t="shared" si="17"/>
        <v>94.087415300349292</v>
      </c>
      <c r="H145" s="27">
        <f t="shared" si="18"/>
        <v>85.534013909408444</v>
      </c>
      <c r="I145" s="27">
        <f t="shared" si="14"/>
        <v>94.087415300349292</v>
      </c>
      <c r="J145" s="8" t="s">
        <v>59</v>
      </c>
      <c r="K145" s="26"/>
      <c r="L145" s="26"/>
      <c r="M145" s="8"/>
      <c r="N145" s="26"/>
      <c r="O145" s="26"/>
      <c r="P145" s="26"/>
      <c r="Q145" s="26"/>
      <c r="R145" s="20">
        <f>IFERROR(VLOOKUP(A145,'Customer Details'!$A$7:$C$14,3,FALSE),"")</f>
        <v>0</v>
      </c>
    </row>
    <row r="146" spans="1:18" s="40" customFormat="1" ht="12" customHeight="1" x14ac:dyDescent="0.25">
      <c r="A146" s="26" t="s">
        <v>12</v>
      </c>
      <c r="B146" s="23">
        <v>9146267</v>
      </c>
      <c r="C146" s="23" t="s">
        <v>381</v>
      </c>
      <c r="D146" s="26">
        <v>1</v>
      </c>
      <c r="E146" s="26" t="s">
        <v>92</v>
      </c>
      <c r="F146" s="27">
        <v>85.534013909408444</v>
      </c>
      <c r="G146" s="27">
        <f t="shared" si="17"/>
        <v>94.087415300349292</v>
      </c>
      <c r="H146" s="27">
        <f t="shared" si="18"/>
        <v>85.534013909408444</v>
      </c>
      <c r="I146" s="27">
        <f t="shared" si="14"/>
        <v>94.087415300349292</v>
      </c>
      <c r="J146" s="26"/>
      <c r="K146" s="26"/>
      <c r="L146" s="8" t="s">
        <v>59</v>
      </c>
      <c r="M146" s="8"/>
      <c r="N146" s="26"/>
      <c r="O146" s="26"/>
      <c r="P146" s="26"/>
      <c r="Q146" s="26"/>
      <c r="R146" s="20">
        <f>IFERROR(VLOOKUP(A146,'Customer Details'!$A$7:$C$14,3,FALSE),"")</f>
        <v>0</v>
      </c>
    </row>
    <row r="147" spans="1:18" s="40" customFormat="1" ht="12" customHeight="1" x14ac:dyDescent="0.25">
      <c r="A147" s="26" t="s">
        <v>12</v>
      </c>
      <c r="B147" s="23">
        <v>1781009</v>
      </c>
      <c r="C147" s="23" t="s">
        <v>382</v>
      </c>
      <c r="D147" s="26">
        <v>1</v>
      </c>
      <c r="E147" s="26"/>
      <c r="F147" s="27">
        <v>12.817777300545359</v>
      </c>
      <c r="G147" s="27">
        <f t="shared" si="17"/>
        <v>14.099555030599896</v>
      </c>
      <c r="H147" s="27">
        <f t="shared" si="18"/>
        <v>12.817777300545359</v>
      </c>
      <c r="I147" s="27">
        <f t="shared" si="14"/>
        <v>14.099555030599896</v>
      </c>
      <c r="J147" s="8" t="s">
        <v>59</v>
      </c>
      <c r="K147" s="26"/>
      <c r="L147" s="26"/>
      <c r="M147" s="8" t="s">
        <v>59</v>
      </c>
      <c r="N147" s="26"/>
      <c r="O147" s="26"/>
      <c r="P147" s="26"/>
      <c r="Q147" s="26"/>
      <c r="R147" s="20">
        <f>IFERROR(VLOOKUP(A147,'Customer Details'!$A$7:$C$14,3,FALSE),"")</f>
        <v>0</v>
      </c>
    </row>
    <row r="148" spans="1:18" s="46" customFormat="1" ht="15" customHeight="1" x14ac:dyDescent="0.25">
      <c r="A148" s="26" t="s">
        <v>12</v>
      </c>
      <c r="B148" s="23">
        <v>9420801</v>
      </c>
      <c r="C148" s="23" t="s">
        <v>383</v>
      </c>
      <c r="D148" s="26">
        <v>1</v>
      </c>
      <c r="E148" s="26"/>
      <c r="F148" s="27">
        <v>35.741879011136092</v>
      </c>
      <c r="G148" s="27">
        <f t="shared" si="17"/>
        <v>39.316066912249703</v>
      </c>
      <c r="H148" s="27">
        <f t="shared" si="18"/>
        <v>35.741879011136092</v>
      </c>
      <c r="I148" s="27">
        <f t="shared" ref="I148:I212" si="19">IFERROR(H148*1.1,"")</f>
        <v>39.316066912249703</v>
      </c>
      <c r="J148" s="8" t="s">
        <v>59</v>
      </c>
      <c r="K148" s="26"/>
      <c r="L148" s="8"/>
      <c r="M148" s="8" t="s">
        <v>59</v>
      </c>
      <c r="N148" s="26"/>
      <c r="O148" s="8" t="s">
        <v>59</v>
      </c>
      <c r="P148" s="8" t="s">
        <v>59</v>
      </c>
      <c r="Q148" s="26"/>
      <c r="R148" s="20">
        <f>IFERROR(VLOOKUP(A148,'Customer Details'!$A$7:$C$14,3,FALSE),"")</f>
        <v>0</v>
      </c>
    </row>
    <row r="149" spans="1:18" s="95" customFormat="1" ht="12" customHeight="1" x14ac:dyDescent="0.25">
      <c r="A149" s="76"/>
      <c r="B149" s="75" t="s">
        <v>384</v>
      </c>
      <c r="C149" s="77"/>
      <c r="D149" s="78"/>
      <c r="E149" s="78"/>
      <c r="F149" s="79"/>
      <c r="G149" s="79"/>
      <c r="H149" s="80"/>
      <c r="I149" s="79"/>
      <c r="J149" s="91"/>
      <c r="K149" s="91"/>
      <c r="L149" s="91"/>
      <c r="M149" s="91"/>
      <c r="N149" s="91"/>
      <c r="O149" s="91"/>
      <c r="P149" s="91"/>
      <c r="Q149" s="91"/>
      <c r="R149" s="92" t="str">
        <f>IFERROR(VLOOKUP(A149,'Customer Details'!$A$7:$C$14,3,FALSE),"")</f>
        <v/>
      </c>
    </row>
    <row r="150" spans="1:18" s="40" customFormat="1" ht="12" customHeight="1" x14ac:dyDescent="0.25">
      <c r="A150" s="26" t="s">
        <v>12</v>
      </c>
      <c r="B150" s="23">
        <v>9704138</v>
      </c>
      <c r="C150" s="23" t="s">
        <v>591</v>
      </c>
      <c r="D150" s="26">
        <v>1</v>
      </c>
      <c r="E150" s="26"/>
      <c r="F150" s="27">
        <v>32.290500000000002</v>
      </c>
      <c r="G150" s="27">
        <f t="shared" ref="G150:G151" si="20">F150*1.1</f>
        <v>35.519550000000002</v>
      </c>
      <c r="H150" s="27">
        <f t="shared" ref="H150:H155" si="21">IFERROR(F150*(1-R150),"")</f>
        <v>32.290500000000002</v>
      </c>
      <c r="I150" s="27">
        <f t="shared" ref="I150" si="22">IFERROR(H150*1.1,"")</f>
        <v>35.519550000000002</v>
      </c>
      <c r="J150" s="8"/>
      <c r="K150" s="26"/>
      <c r="L150" s="8"/>
      <c r="M150" s="8" t="s">
        <v>59</v>
      </c>
      <c r="N150" s="26"/>
      <c r="O150" s="8"/>
      <c r="P150" s="8" t="s">
        <v>59</v>
      </c>
      <c r="Q150" s="26"/>
      <c r="R150" s="20">
        <f>IFERROR(VLOOKUP(A150,'Customer Details'!$A$7:$C$14,3,FALSE),"")</f>
        <v>0</v>
      </c>
    </row>
    <row r="151" spans="1:18" s="40" customFormat="1" ht="12" customHeight="1" x14ac:dyDescent="0.25">
      <c r="A151" s="26" t="s">
        <v>12</v>
      </c>
      <c r="B151" s="23">
        <v>9704139</v>
      </c>
      <c r="C151" s="23" t="s">
        <v>592</v>
      </c>
      <c r="D151" s="26">
        <v>1</v>
      </c>
      <c r="E151" s="26"/>
      <c r="F151" s="27">
        <v>32.290500000000002</v>
      </c>
      <c r="G151" s="27">
        <f t="shared" si="20"/>
        <v>35.519550000000002</v>
      </c>
      <c r="H151" s="27">
        <f t="shared" si="21"/>
        <v>32.290500000000002</v>
      </c>
      <c r="I151" s="27">
        <f>IFERROR(H151*1.1,"")</f>
        <v>35.519550000000002</v>
      </c>
      <c r="J151" s="8"/>
      <c r="K151" s="26"/>
      <c r="L151" s="8"/>
      <c r="M151" s="8" t="s">
        <v>59</v>
      </c>
      <c r="N151" s="26"/>
      <c r="O151" s="8"/>
      <c r="P151" s="8" t="s">
        <v>59</v>
      </c>
      <c r="Q151" s="26"/>
      <c r="R151" s="20">
        <f>IFERROR(VLOOKUP(A151,'Customer Details'!$A$7:$C$14,3,FALSE),"")</f>
        <v>0</v>
      </c>
    </row>
    <row r="152" spans="1:18" s="40" customFormat="1" ht="12" customHeight="1" x14ac:dyDescent="0.25">
      <c r="A152" s="26" t="s">
        <v>12</v>
      </c>
      <c r="B152" s="23">
        <v>9705414</v>
      </c>
      <c r="C152" s="23" t="s">
        <v>385</v>
      </c>
      <c r="D152" s="26">
        <v>1</v>
      </c>
      <c r="E152" s="26" t="s">
        <v>92</v>
      </c>
      <c r="F152" s="27">
        <v>66.430595817249497</v>
      </c>
      <c r="G152" s="27">
        <f>F152*1.1</f>
        <v>73.073655398974452</v>
      </c>
      <c r="H152" s="27">
        <f t="shared" si="21"/>
        <v>66.430595817249497</v>
      </c>
      <c r="I152" s="27">
        <f t="shared" si="19"/>
        <v>73.073655398974452</v>
      </c>
      <c r="J152" s="8"/>
      <c r="K152" s="26"/>
      <c r="L152" s="8"/>
      <c r="M152" s="8" t="s">
        <v>59</v>
      </c>
      <c r="N152" s="26"/>
      <c r="O152" s="8"/>
      <c r="P152" s="8" t="s">
        <v>59</v>
      </c>
      <c r="Q152" s="26"/>
      <c r="R152" s="20">
        <f>IFERROR(VLOOKUP(A152,'Customer Details'!$A$7:$C$14,3,FALSE),"")</f>
        <v>0</v>
      </c>
    </row>
    <row r="153" spans="1:18" s="40" customFormat="1" ht="12" customHeight="1" x14ac:dyDescent="0.25">
      <c r="A153" s="26" t="s">
        <v>12</v>
      </c>
      <c r="B153" s="23">
        <v>9705415</v>
      </c>
      <c r="C153" s="23" t="s">
        <v>386</v>
      </c>
      <c r="D153" s="26">
        <v>1</v>
      </c>
      <c r="E153" s="26" t="s">
        <v>182</v>
      </c>
      <c r="F153" s="27">
        <v>66.430595817249497</v>
      </c>
      <c r="G153" s="27">
        <f>F153*1.1</f>
        <v>73.073655398974452</v>
      </c>
      <c r="H153" s="27">
        <f t="shared" si="21"/>
        <v>66.430595817249497</v>
      </c>
      <c r="I153" s="27">
        <f t="shared" si="19"/>
        <v>73.073655398974452</v>
      </c>
      <c r="J153" s="8"/>
      <c r="K153" s="26"/>
      <c r="L153" s="8"/>
      <c r="M153" s="8" t="s">
        <v>59</v>
      </c>
      <c r="N153" s="26"/>
      <c r="O153" s="8"/>
      <c r="P153" s="8" t="s">
        <v>59</v>
      </c>
      <c r="Q153" s="26"/>
      <c r="R153" s="20">
        <f>IFERROR(VLOOKUP(A153,'Customer Details'!$A$7:$C$14,3,FALSE),"")</f>
        <v>0</v>
      </c>
    </row>
    <row r="154" spans="1:18" s="46" customFormat="1" ht="11.25" customHeight="1" x14ac:dyDescent="0.25">
      <c r="A154" s="26" t="s">
        <v>12</v>
      </c>
      <c r="B154" s="23">
        <v>9706004</v>
      </c>
      <c r="C154" s="23" t="s">
        <v>387</v>
      </c>
      <c r="D154" s="26">
        <v>1</v>
      </c>
      <c r="E154" s="26" t="s">
        <v>182</v>
      </c>
      <c r="F154" s="27">
        <v>72.716236608863085</v>
      </c>
      <c r="G154" s="27">
        <f>F154*1.1</f>
        <v>79.987860269749405</v>
      </c>
      <c r="H154" s="27">
        <f t="shared" si="21"/>
        <v>72.716236608863085</v>
      </c>
      <c r="I154" s="27">
        <f>IFERROR(H154*1.1,"")</f>
        <v>79.987860269749405</v>
      </c>
      <c r="J154" s="8"/>
      <c r="K154" s="26"/>
      <c r="L154" s="8"/>
      <c r="M154" s="8" t="s">
        <v>59</v>
      </c>
      <c r="N154" s="26"/>
      <c r="O154" s="8"/>
      <c r="P154" s="8" t="s">
        <v>59</v>
      </c>
      <c r="Q154" s="26"/>
      <c r="R154" s="20">
        <f>IFERROR(VLOOKUP(A154,'Customer Details'!$A$7:$C$14,3,FALSE),"")</f>
        <v>0</v>
      </c>
    </row>
    <row r="155" spans="1:18" s="40" customFormat="1" ht="12" customHeight="1" x14ac:dyDescent="0.25">
      <c r="A155" s="26" t="s">
        <v>12</v>
      </c>
      <c r="B155" s="23">
        <v>9706003</v>
      </c>
      <c r="C155" s="23" t="s">
        <v>388</v>
      </c>
      <c r="D155" s="26">
        <v>1</v>
      </c>
      <c r="E155" s="26" t="s">
        <v>182</v>
      </c>
      <c r="F155" s="27">
        <v>72.716236608863085</v>
      </c>
      <c r="G155" s="27">
        <f>F155*1.1</f>
        <v>79.987860269749405</v>
      </c>
      <c r="H155" s="27">
        <f t="shared" si="21"/>
        <v>72.716236608863085</v>
      </c>
      <c r="I155" s="27">
        <f t="shared" si="19"/>
        <v>79.987860269749405</v>
      </c>
      <c r="J155" s="8"/>
      <c r="K155" s="26"/>
      <c r="L155" s="8"/>
      <c r="M155" s="8" t="s">
        <v>59</v>
      </c>
      <c r="N155" s="26"/>
      <c r="O155" s="8"/>
      <c r="P155" s="8" t="s">
        <v>59</v>
      </c>
      <c r="Q155" s="26"/>
      <c r="R155" s="20">
        <f>IFERROR(VLOOKUP(A155,'Customer Details'!$A$7:$C$14,3,FALSE),"")</f>
        <v>0</v>
      </c>
    </row>
    <row r="156" spans="1:18" s="126" customFormat="1" ht="18.5" x14ac:dyDescent="0.25">
      <c r="A156" s="141"/>
      <c r="B156" s="140" t="s">
        <v>389</v>
      </c>
      <c r="C156" s="127"/>
      <c r="D156" s="142"/>
      <c r="E156" s="142"/>
      <c r="F156" s="149"/>
      <c r="G156" s="149"/>
      <c r="H156" s="150"/>
      <c r="I156" s="149"/>
      <c r="J156" s="146"/>
      <c r="K156" s="146"/>
      <c r="L156" s="146"/>
      <c r="M156" s="146"/>
      <c r="N156" s="146"/>
      <c r="O156" s="146"/>
      <c r="P156" s="146"/>
      <c r="Q156" s="146"/>
      <c r="R156" s="153" t="str">
        <f>IFERROR(VLOOKUP(A156,'Customer Details'!$A$7:$C$14,3,FALSE),"")</f>
        <v/>
      </c>
    </row>
    <row r="157" spans="1:18" s="95" customFormat="1" ht="12" customHeight="1" x14ac:dyDescent="0.25">
      <c r="A157" s="76"/>
      <c r="B157" s="75" t="s">
        <v>270</v>
      </c>
      <c r="C157" s="77"/>
      <c r="D157" s="78"/>
      <c r="E157" s="78"/>
      <c r="F157" s="79"/>
      <c r="G157" s="79"/>
      <c r="H157" s="80"/>
      <c r="I157" s="79"/>
      <c r="J157" s="91"/>
      <c r="K157" s="91"/>
      <c r="L157" s="91"/>
      <c r="M157" s="91"/>
      <c r="N157" s="91"/>
      <c r="O157" s="91"/>
      <c r="P157" s="91"/>
      <c r="Q157" s="91"/>
      <c r="R157" s="92" t="str">
        <f>IFERROR(VLOOKUP(A157,'Customer Details'!$A$7:$C$14,3,FALSE),"")</f>
        <v/>
      </c>
    </row>
    <row r="158" spans="1:18" s="40" customFormat="1" ht="12" customHeight="1" x14ac:dyDescent="0.25">
      <c r="A158" s="26" t="s">
        <v>12</v>
      </c>
      <c r="B158" s="23">
        <v>9500685</v>
      </c>
      <c r="C158" s="23" t="s">
        <v>390</v>
      </c>
      <c r="D158" s="26">
        <v>1</v>
      </c>
      <c r="E158" s="26" t="s">
        <v>92</v>
      </c>
      <c r="F158" s="27">
        <v>34.509400424545191</v>
      </c>
      <c r="G158" s="27">
        <f>F158*1.1</f>
        <v>37.96034046699971</v>
      </c>
      <c r="H158" s="27">
        <f>IFERROR(F158*(1-R158),"")</f>
        <v>34.509400424545191</v>
      </c>
      <c r="I158" s="27">
        <f t="shared" si="19"/>
        <v>37.96034046699971</v>
      </c>
      <c r="J158" s="8" t="s">
        <v>59</v>
      </c>
      <c r="K158" s="8" t="s">
        <v>59</v>
      </c>
      <c r="L158" s="26"/>
      <c r="M158" s="8" t="s">
        <v>59</v>
      </c>
      <c r="N158" s="26"/>
      <c r="O158" s="26"/>
      <c r="P158" s="26"/>
      <c r="Q158" s="26"/>
      <c r="R158" s="20">
        <f>IFERROR(VLOOKUP(A158,'Customer Details'!$A$7:$C$14,3,FALSE),"")</f>
        <v>0</v>
      </c>
    </row>
    <row r="159" spans="1:18" s="46" customFormat="1" ht="14.25" customHeight="1" x14ac:dyDescent="0.25">
      <c r="A159" s="26" t="s">
        <v>12</v>
      </c>
      <c r="B159" s="23">
        <v>9410633</v>
      </c>
      <c r="C159" s="23" t="s">
        <v>391</v>
      </c>
      <c r="D159" s="26">
        <v>1</v>
      </c>
      <c r="E159" s="26"/>
      <c r="F159" s="27">
        <v>26.868033187681615</v>
      </c>
      <c r="G159" s="27">
        <f>F159*1.1</f>
        <v>29.554836506449778</v>
      </c>
      <c r="H159" s="27">
        <f>IFERROR(F159*(1-R159),"")</f>
        <v>26.868033187681615</v>
      </c>
      <c r="I159" s="27">
        <f t="shared" si="19"/>
        <v>29.554836506449778</v>
      </c>
      <c r="J159" s="8" t="s">
        <v>59</v>
      </c>
      <c r="K159" s="8" t="s">
        <v>59</v>
      </c>
      <c r="L159" s="26"/>
      <c r="M159" s="8" t="s">
        <v>59</v>
      </c>
      <c r="N159" s="26"/>
      <c r="O159" s="26"/>
      <c r="P159" s="26"/>
      <c r="Q159" s="26"/>
      <c r="R159" s="20">
        <f>IFERROR(VLOOKUP(A159,'Customer Details'!$A$7:$C$14,3,FALSE),"")</f>
        <v>0</v>
      </c>
    </row>
    <row r="160" spans="1:18" s="95" customFormat="1" ht="12" customHeight="1" x14ac:dyDescent="0.25">
      <c r="A160" s="76"/>
      <c r="B160" s="75" t="s">
        <v>365</v>
      </c>
      <c r="C160" s="77"/>
      <c r="D160" s="78"/>
      <c r="E160" s="78"/>
      <c r="F160" s="79"/>
      <c r="G160" s="79"/>
      <c r="H160" s="80"/>
      <c r="I160" s="79"/>
      <c r="J160" s="91"/>
      <c r="K160" s="91"/>
      <c r="L160" s="91"/>
      <c r="M160" s="91"/>
      <c r="N160" s="91"/>
      <c r="O160" s="91"/>
      <c r="P160" s="91"/>
      <c r="Q160" s="91"/>
      <c r="R160" s="92" t="str">
        <f>IFERROR(VLOOKUP(A160,'Customer Details'!$A$7:$C$14,3,FALSE),"")</f>
        <v/>
      </c>
    </row>
    <row r="161" spans="1:18" s="40" customFormat="1" ht="12" customHeight="1" x14ac:dyDescent="0.25">
      <c r="A161" s="26" t="s">
        <v>12</v>
      </c>
      <c r="B161" s="23">
        <v>9410635</v>
      </c>
      <c r="C161" s="23" t="s">
        <v>392</v>
      </c>
      <c r="D161" s="26">
        <v>1</v>
      </c>
      <c r="E161" s="26" t="s">
        <v>182</v>
      </c>
      <c r="F161" s="27">
        <v>26.868033187681615</v>
      </c>
      <c r="G161" s="27">
        <f>F161*1.1</f>
        <v>29.554836506449778</v>
      </c>
      <c r="H161" s="27">
        <f>IFERROR(F161*(1-R161),"")</f>
        <v>26.868033187681615</v>
      </c>
      <c r="I161" s="27">
        <f t="shared" si="19"/>
        <v>29.554836506449778</v>
      </c>
      <c r="J161" s="8" t="s">
        <v>59</v>
      </c>
      <c r="K161" s="8" t="s">
        <v>59</v>
      </c>
      <c r="L161" s="26"/>
      <c r="M161" s="8" t="s">
        <v>59</v>
      </c>
      <c r="N161" s="26"/>
      <c r="O161" s="26"/>
      <c r="P161" s="26"/>
      <c r="Q161" s="26"/>
      <c r="R161" s="20">
        <f>IFERROR(VLOOKUP(A161,'Customer Details'!$A$7:$C$14,3,FALSE),"")</f>
        <v>0</v>
      </c>
    </row>
    <row r="162" spans="1:18" s="40" customFormat="1" ht="12" customHeight="1" x14ac:dyDescent="0.25">
      <c r="A162" s="26" t="s">
        <v>12</v>
      </c>
      <c r="B162" s="23">
        <v>9410633</v>
      </c>
      <c r="C162" s="23" t="s">
        <v>393</v>
      </c>
      <c r="D162" s="26">
        <v>1</v>
      </c>
      <c r="E162" s="26"/>
      <c r="F162" s="27">
        <v>26.868033187681615</v>
      </c>
      <c r="G162" s="27">
        <f>F162*1.1</f>
        <v>29.554836506449778</v>
      </c>
      <c r="H162" s="27">
        <f>IFERROR(F162*(1-R162),"")</f>
        <v>26.868033187681615</v>
      </c>
      <c r="I162" s="27">
        <f t="shared" si="19"/>
        <v>29.554836506449778</v>
      </c>
      <c r="J162" s="8" t="s">
        <v>59</v>
      </c>
      <c r="K162" s="8" t="s">
        <v>59</v>
      </c>
      <c r="L162" s="26"/>
      <c r="M162" s="8" t="s">
        <v>59</v>
      </c>
      <c r="N162" s="26"/>
      <c r="O162" s="26"/>
      <c r="P162" s="26"/>
      <c r="Q162" s="26"/>
      <c r="R162" s="20">
        <f>IFERROR(VLOOKUP(A162,'Customer Details'!$A$7:$C$14,3,FALSE),"")</f>
        <v>0</v>
      </c>
    </row>
    <row r="163" spans="1:18" s="40" customFormat="1" ht="12" customHeight="1" x14ac:dyDescent="0.25">
      <c r="A163" s="26" t="s">
        <v>12</v>
      </c>
      <c r="B163" s="23">
        <v>9028665</v>
      </c>
      <c r="C163" s="23" t="s">
        <v>394</v>
      </c>
      <c r="D163" s="26">
        <v>1</v>
      </c>
      <c r="E163" s="26" t="s">
        <v>92</v>
      </c>
      <c r="F163" s="27">
        <v>1.35572644524999</v>
      </c>
      <c r="G163" s="27">
        <f>F163*1.1</f>
        <v>1.4912990897749892</v>
      </c>
      <c r="H163" s="27">
        <f>IFERROR(F163*(1-R163),"")</f>
        <v>1.35572644524999</v>
      </c>
      <c r="I163" s="27">
        <f t="shared" si="19"/>
        <v>1.4912990897749892</v>
      </c>
      <c r="J163" s="8" t="s">
        <v>59</v>
      </c>
      <c r="K163" s="8" t="s">
        <v>59</v>
      </c>
      <c r="L163" s="26"/>
      <c r="M163" s="8" t="s">
        <v>59</v>
      </c>
      <c r="N163" s="26"/>
      <c r="O163" s="26"/>
      <c r="P163" s="8" t="s">
        <v>59</v>
      </c>
      <c r="Q163" s="26"/>
      <c r="R163" s="20">
        <f>IFERROR(VLOOKUP(A163,'Customer Details'!$A$7:$C$14,3,FALSE),"")</f>
        <v>0</v>
      </c>
    </row>
    <row r="164" spans="1:18" s="40" customFormat="1" ht="12" customHeight="1" x14ac:dyDescent="0.25">
      <c r="A164" s="26" t="s">
        <v>12</v>
      </c>
      <c r="B164" s="23">
        <v>1781030</v>
      </c>
      <c r="C164" s="23" t="s">
        <v>395</v>
      </c>
      <c r="D164" s="26">
        <v>1</v>
      </c>
      <c r="E164" s="26" t="s">
        <v>92</v>
      </c>
      <c r="F164" s="27">
        <v>6.4088886502726794</v>
      </c>
      <c r="G164" s="27">
        <f>F164*1.1</f>
        <v>7.0497775152999482</v>
      </c>
      <c r="H164" s="27">
        <f>IFERROR(F164*(1-R164),"")</f>
        <v>6.4088886502726794</v>
      </c>
      <c r="I164" s="27">
        <f t="shared" si="19"/>
        <v>7.0497775152999482</v>
      </c>
      <c r="J164" s="8" t="s">
        <v>59</v>
      </c>
      <c r="K164" s="8" t="s">
        <v>59</v>
      </c>
      <c r="L164" s="26"/>
      <c r="M164" s="8" t="s">
        <v>59</v>
      </c>
      <c r="N164" s="26"/>
      <c r="O164" s="26"/>
      <c r="P164" s="8" t="s">
        <v>59</v>
      </c>
      <c r="Q164" s="26"/>
      <c r="R164" s="20">
        <f>IFERROR(VLOOKUP(A164,'Customer Details'!$A$7:$C$14,3,FALSE),"")</f>
        <v>0</v>
      </c>
    </row>
    <row r="165" spans="1:18" s="46" customFormat="1" ht="12.75" customHeight="1" x14ac:dyDescent="0.25">
      <c r="A165" s="26" t="s">
        <v>12</v>
      </c>
      <c r="B165" s="23">
        <v>9430603</v>
      </c>
      <c r="C165" s="23" t="s">
        <v>396</v>
      </c>
      <c r="D165" s="26">
        <v>1</v>
      </c>
      <c r="E165" s="26" t="s">
        <v>182</v>
      </c>
      <c r="F165" s="27">
        <v>139.14683242611261</v>
      </c>
      <c r="G165" s="27">
        <f>F165*1.1</f>
        <v>153.06151566872387</v>
      </c>
      <c r="H165" s="27">
        <f>IFERROR(F165*(1-R165),"")</f>
        <v>139.14683242611261</v>
      </c>
      <c r="I165" s="27">
        <f t="shared" si="19"/>
        <v>153.06151566872387</v>
      </c>
      <c r="J165" s="26"/>
      <c r="K165" s="26"/>
      <c r="L165" s="8" t="s">
        <v>59</v>
      </c>
      <c r="M165" s="26"/>
      <c r="N165" s="26"/>
      <c r="O165" s="8" t="s">
        <v>59</v>
      </c>
      <c r="P165" s="26"/>
      <c r="Q165" s="26"/>
      <c r="R165" s="20">
        <f>IFERROR(VLOOKUP(A165,'Customer Details'!$A$7:$C$14,3,FALSE),"")</f>
        <v>0</v>
      </c>
    </row>
    <row r="166" spans="1:18" s="126" customFormat="1" ht="15.75" customHeight="1" x14ac:dyDescent="0.25">
      <c r="A166" s="141"/>
      <c r="B166" s="140" t="s">
        <v>626</v>
      </c>
      <c r="C166" s="127"/>
      <c r="D166" s="142"/>
      <c r="E166" s="142"/>
      <c r="F166" s="149"/>
      <c r="G166" s="149"/>
      <c r="H166" s="150"/>
      <c r="I166" s="149"/>
      <c r="J166" s="146"/>
      <c r="K166" s="146"/>
      <c r="L166" s="146"/>
      <c r="M166" s="146"/>
      <c r="N166" s="146"/>
      <c r="O166" s="146"/>
      <c r="P166" s="146"/>
      <c r="Q166" s="146"/>
      <c r="R166" s="153" t="str">
        <f>IFERROR(VLOOKUP(A166,'Customer Details'!$A$7:$C$14,3,FALSE),"")</f>
        <v/>
      </c>
    </row>
    <row r="167" spans="1:18" s="40" customFormat="1" ht="12" customHeight="1" x14ac:dyDescent="0.25">
      <c r="A167" s="26" t="s">
        <v>12</v>
      </c>
      <c r="B167" s="23">
        <v>9025999</v>
      </c>
      <c r="C167" s="23" t="s">
        <v>612</v>
      </c>
      <c r="D167" s="26">
        <v>1</v>
      </c>
      <c r="E167" s="26"/>
      <c r="F167" s="27">
        <v>3.2290499999999995</v>
      </c>
      <c r="G167" s="57">
        <f t="shared" ref="G167:G169" si="23">F167*1.1</f>
        <v>3.551955</v>
      </c>
      <c r="H167" s="57">
        <f t="shared" ref="H167:H169" si="24">IFERROR(F167*(1-R167),"")</f>
        <v>3.2290499999999995</v>
      </c>
      <c r="I167" s="57">
        <f t="shared" ref="I167:I169" si="25">IFERROR(H167*1.1,"")</f>
        <v>3.551955</v>
      </c>
      <c r="J167" s="8" t="s">
        <v>59</v>
      </c>
      <c r="K167" s="8" t="s">
        <v>59</v>
      </c>
      <c r="L167" s="58"/>
      <c r="M167" s="58"/>
      <c r="N167" s="58"/>
      <c r="O167" s="58"/>
      <c r="P167" s="8"/>
      <c r="Q167" s="26"/>
      <c r="R167" s="20">
        <f>IFERROR(VLOOKUP(A167,'Customer Details'!$A$7:$C$14,3,FALSE),"")</f>
        <v>0</v>
      </c>
    </row>
    <row r="168" spans="1:18" s="40" customFormat="1" ht="12" customHeight="1" x14ac:dyDescent="0.25">
      <c r="A168" s="26" t="s">
        <v>12</v>
      </c>
      <c r="B168" s="23">
        <v>9026003</v>
      </c>
      <c r="C168" s="23" t="s">
        <v>615</v>
      </c>
      <c r="D168" s="26">
        <v>1</v>
      </c>
      <c r="E168" s="26" t="s">
        <v>182</v>
      </c>
      <c r="F168" s="27">
        <v>3.2290499999999995</v>
      </c>
      <c r="G168" s="57">
        <f t="shared" si="23"/>
        <v>3.551955</v>
      </c>
      <c r="H168" s="57">
        <f t="shared" si="24"/>
        <v>3.2290499999999995</v>
      </c>
      <c r="I168" s="57">
        <f t="shared" si="25"/>
        <v>3.551955</v>
      </c>
      <c r="J168" s="8" t="s">
        <v>59</v>
      </c>
      <c r="K168" s="8" t="s">
        <v>59</v>
      </c>
      <c r="L168" s="8"/>
      <c r="M168" s="8"/>
      <c r="N168" s="26"/>
      <c r="O168" s="8"/>
      <c r="P168" s="8"/>
      <c r="Q168" s="26"/>
      <c r="R168" s="20">
        <f>IFERROR(VLOOKUP(A168,'Customer Details'!$A$7:$C$14,3,FALSE),"")</f>
        <v>0</v>
      </c>
    </row>
    <row r="169" spans="1:18" s="40" customFormat="1" ht="12" customHeight="1" x14ac:dyDescent="0.25">
      <c r="A169" s="26" t="s">
        <v>12</v>
      </c>
      <c r="B169" s="23">
        <v>9026004</v>
      </c>
      <c r="C169" s="23" t="s">
        <v>616</v>
      </c>
      <c r="D169" s="26">
        <v>1</v>
      </c>
      <c r="E169" s="26" t="s">
        <v>182</v>
      </c>
      <c r="F169" s="27">
        <v>3.2290499999999995</v>
      </c>
      <c r="G169" s="57">
        <f t="shared" si="23"/>
        <v>3.551955</v>
      </c>
      <c r="H169" s="57">
        <f t="shared" si="24"/>
        <v>3.2290499999999995</v>
      </c>
      <c r="I169" s="57">
        <f t="shared" si="25"/>
        <v>3.551955</v>
      </c>
      <c r="J169" s="8" t="s">
        <v>59</v>
      </c>
      <c r="K169" s="8" t="s">
        <v>59</v>
      </c>
      <c r="L169" s="8"/>
      <c r="M169" s="8"/>
      <c r="N169" s="26"/>
      <c r="O169" s="8"/>
      <c r="P169" s="8"/>
      <c r="Q169" s="26"/>
      <c r="R169" s="20">
        <f>IFERROR(VLOOKUP(A169,'Customer Details'!$A$7:$C$14,3,FALSE),"")</f>
        <v>0</v>
      </c>
    </row>
    <row r="170" spans="1:18" s="126" customFormat="1" ht="15.75" customHeight="1" x14ac:dyDescent="0.25">
      <c r="A170" s="141"/>
      <c r="B170" s="140" t="s">
        <v>647</v>
      </c>
      <c r="C170" s="127"/>
      <c r="D170" s="142"/>
      <c r="E170" s="142"/>
      <c r="F170" s="149"/>
      <c r="G170" s="149"/>
      <c r="H170" s="150"/>
      <c r="I170" s="149"/>
      <c r="J170" s="146"/>
      <c r="K170" s="146"/>
      <c r="L170" s="146"/>
      <c r="M170" s="146"/>
      <c r="N170" s="146"/>
      <c r="O170" s="146"/>
      <c r="P170" s="146"/>
      <c r="Q170" s="146"/>
      <c r="R170" s="153" t="str">
        <f>IFERROR(VLOOKUP(A170,'Customer Details'!$A$7:$C$14,3,FALSE),"")</f>
        <v/>
      </c>
    </row>
    <row r="171" spans="1:18" s="40" customFormat="1" ht="12" customHeight="1" x14ac:dyDescent="0.25">
      <c r="A171" s="26" t="s">
        <v>12</v>
      </c>
      <c r="B171" s="23">
        <v>9028932</v>
      </c>
      <c r="C171" s="23" t="s">
        <v>617</v>
      </c>
      <c r="D171" s="26">
        <v>20</v>
      </c>
      <c r="E171" s="26"/>
      <c r="F171" s="27">
        <v>10.225325</v>
      </c>
      <c r="G171" s="57">
        <f t="shared" ref="G171:G172" si="26">F171*1.1</f>
        <v>11.2478575</v>
      </c>
      <c r="H171" s="57">
        <f t="shared" ref="H171:H172" si="27">IFERROR(F171*(1-R171),"")</f>
        <v>10.225325</v>
      </c>
      <c r="I171" s="57">
        <f t="shared" ref="I171:I172" si="28">IFERROR(H171*1.1,"")</f>
        <v>11.2478575</v>
      </c>
      <c r="J171" s="8" t="s">
        <v>59</v>
      </c>
      <c r="K171" s="8" t="s">
        <v>59</v>
      </c>
      <c r="L171" s="58"/>
      <c r="M171" s="58"/>
      <c r="N171" s="58"/>
      <c r="O171" s="58"/>
      <c r="P171" s="8"/>
      <c r="Q171" s="26"/>
      <c r="R171" s="20">
        <f>IFERROR(VLOOKUP(A171,'Customer Details'!$A$7:$C$14,3,FALSE),"")</f>
        <v>0</v>
      </c>
    </row>
    <row r="172" spans="1:18" s="40" customFormat="1" ht="12" customHeight="1" x14ac:dyDescent="0.25">
      <c r="A172" s="26" t="s">
        <v>12</v>
      </c>
      <c r="B172" s="23">
        <v>9028933</v>
      </c>
      <c r="C172" s="23" t="s">
        <v>618</v>
      </c>
      <c r="D172" s="26">
        <v>20</v>
      </c>
      <c r="E172" s="26" t="s">
        <v>182</v>
      </c>
      <c r="F172" s="27">
        <v>10.225325</v>
      </c>
      <c r="G172" s="57">
        <f t="shared" si="26"/>
        <v>11.2478575</v>
      </c>
      <c r="H172" s="57">
        <f t="shared" si="27"/>
        <v>10.225325</v>
      </c>
      <c r="I172" s="57">
        <f t="shared" si="28"/>
        <v>11.2478575</v>
      </c>
      <c r="J172" s="8" t="s">
        <v>59</v>
      </c>
      <c r="K172" s="8" t="s">
        <v>59</v>
      </c>
      <c r="L172" s="8"/>
      <c r="M172" s="8"/>
      <c r="N172" s="26"/>
      <c r="O172" s="8"/>
      <c r="P172" s="8"/>
      <c r="Q172" s="26"/>
      <c r="R172" s="20">
        <f>IFERROR(VLOOKUP(A172,'Customer Details'!$A$7:$C$14,3,FALSE),"")</f>
        <v>0</v>
      </c>
    </row>
    <row r="173" spans="1:18" s="126" customFormat="1" ht="15.75" customHeight="1" x14ac:dyDescent="0.25">
      <c r="A173" s="141"/>
      <c r="B173" s="140" t="s">
        <v>648</v>
      </c>
      <c r="C173" s="127"/>
      <c r="D173" s="142"/>
      <c r="E173" s="142"/>
      <c r="F173" s="149"/>
      <c r="G173" s="149"/>
      <c r="H173" s="150"/>
      <c r="I173" s="149"/>
      <c r="J173" s="146"/>
      <c r="K173" s="146"/>
      <c r="L173" s="146"/>
      <c r="M173" s="146"/>
      <c r="N173" s="146"/>
      <c r="O173" s="146"/>
      <c r="P173" s="146"/>
      <c r="Q173" s="146"/>
      <c r="R173" s="153" t="str">
        <f>IFERROR(VLOOKUP(A173,'Customer Details'!$A$7:$C$14,3,FALSE),"")</f>
        <v/>
      </c>
    </row>
    <row r="174" spans="1:18" s="40" customFormat="1" ht="12" customHeight="1" x14ac:dyDescent="0.25">
      <c r="A174" s="26" t="s">
        <v>12</v>
      </c>
      <c r="B174" s="23">
        <v>9026092</v>
      </c>
      <c r="C174" s="23" t="s">
        <v>613</v>
      </c>
      <c r="D174" s="26">
        <v>20</v>
      </c>
      <c r="E174" s="26"/>
      <c r="F174" s="27">
        <v>10.225325</v>
      </c>
      <c r="G174" s="57">
        <f>F174*1.1</f>
        <v>11.2478575</v>
      </c>
      <c r="H174" s="57">
        <f>IFERROR(F174*(1-R174),"")</f>
        <v>10.225325</v>
      </c>
      <c r="I174" s="57">
        <f>IFERROR(H174*1.1,"")</f>
        <v>11.2478575</v>
      </c>
      <c r="J174" s="8" t="s">
        <v>59</v>
      </c>
      <c r="K174" s="8" t="s">
        <v>59</v>
      </c>
      <c r="L174" s="58"/>
      <c r="M174" s="58"/>
      <c r="N174" s="58"/>
      <c r="O174" s="58"/>
      <c r="P174" s="8"/>
      <c r="Q174" s="26"/>
      <c r="R174" s="20">
        <f>IFERROR(VLOOKUP(A174,'Customer Details'!$A$7:$C$14,3,FALSE),"")</f>
        <v>0</v>
      </c>
    </row>
    <row r="175" spans="1:18" s="40" customFormat="1" ht="12" customHeight="1" x14ac:dyDescent="0.25">
      <c r="A175" s="26" t="s">
        <v>12</v>
      </c>
      <c r="B175" s="23">
        <v>9026091</v>
      </c>
      <c r="C175" s="23" t="s">
        <v>614</v>
      </c>
      <c r="D175" s="26">
        <v>20</v>
      </c>
      <c r="E175" s="26" t="s">
        <v>182</v>
      </c>
      <c r="F175" s="27">
        <v>10.225325</v>
      </c>
      <c r="G175" s="57">
        <f t="shared" ref="G175" si="29">F175*1.1</f>
        <v>11.2478575</v>
      </c>
      <c r="H175" s="57">
        <f t="shared" ref="H175" si="30">IFERROR(F175*(1-R175),"")</f>
        <v>10.225325</v>
      </c>
      <c r="I175" s="57">
        <f t="shared" ref="I175" si="31">IFERROR(H175*1.1,"")</f>
        <v>11.2478575</v>
      </c>
      <c r="J175" s="8" t="s">
        <v>59</v>
      </c>
      <c r="K175" s="8" t="s">
        <v>59</v>
      </c>
      <c r="L175" s="8"/>
      <c r="M175" s="8"/>
      <c r="N175" s="26"/>
      <c r="O175" s="8"/>
      <c r="P175" s="8"/>
      <c r="Q175" s="26"/>
      <c r="R175" s="20">
        <f>IFERROR(VLOOKUP(A175,'Customer Details'!$A$7:$C$14,3,FALSE),"")</f>
        <v>0</v>
      </c>
    </row>
    <row r="176" spans="1:18" s="155" customFormat="1" ht="14.25" customHeight="1" x14ac:dyDescent="0.25">
      <c r="A176" s="141"/>
      <c r="B176" s="140" t="s">
        <v>397</v>
      </c>
      <c r="C176" s="127"/>
      <c r="D176" s="142"/>
      <c r="E176" s="142"/>
      <c r="F176" s="149"/>
      <c r="G176" s="149"/>
      <c r="H176" s="150"/>
      <c r="I176" s="149"/>
      <c r="J176" s="146"/>
      <c r="K176" s="146"/>
      <c r="L176" s="146"/>
      <c r="M176" s="146"/>
      <c r="N176" s="146"/>
      <c r="O176" s="146"/>
      <c r="P176" s="146"/>
      <c r="Q176" s="146"/>
      <c r="R176" s="154" t="str">
        <f>IFERROR(VLOOKUP(A176,'Customer Details'!$A$7:$C$14,3,FALSE),"")</f>
        <v/>
      </c>
    </row>
    <row r="177" spans="1:18" s="43" customFormat="1" ht="12" customHeight="1" x14ac:dyDescent="0.25">
      <c r="A177" s="26" t="s">
        <v>12</v>
      </c>
      <c r="B177" s="23">
        <v>9013263</v>
      </c>
      <c r="C177" s="23" t="s">
        <v>398</v>
      </c>
      <c r="D177" s="26">
        <v>1</v>
      </c>
      <c r="E177" s="26" t="s">
        <v>182</v>
      </c>
      <c r="F177" s="27">
        <v>6.4088886502726794</v>
      </c>
      <c r="G177" s="27">
        <f t="shared" ref="G177:G181" si="32">F177*1.1</f>
        <v>7.0497775152999482</v>
      </c>
      <c r="H177" s="27">
        <f t="shared" ref="H177:H181" si="33">IFERROR(F177*(1-R177),"")</f>
        <v>6.4088886502726794</v>
      </c>
      <c r="I177" s="27">
        <f t="shared" si="19"/>
        <v>7.0497775152999482</v>
      </c>
      <c r="J177" s="8" t="s">
        <v>59</v>
      </c>
      <c r="K177" s="8" t="s">
        <v>59</v>
      </c>
      <c r="L177" s="26"/>
      <c r="M177" s="26"/>
      <c r="N177" s="26"/>
      <c r="O177" s="26"/>
      <c r="P177" s="26"/>
      <c r="Q177" s="26"/>
      <c r="R177" s="20">
        <f>IFERROR(VLOOKUP(A177,'Customer Details'!$A$7:$C$14,3,FALSE),"")</f>
        <v>0</v>
      </c>
    </row>
    <row r="178" spans="1:18" s="43" customFormat="1" ht="12" customHeight="1" x14ac:dyDescent="0.25">
      <c r="A178" s="26" t="s">
        <v>12</v>
      </c>
      <c r="B178" s="23">
        <v>9018625</v>
      </c>
      <c r="C178" s="23" t="s">
        <v>399</v>
      </c>
      <c r="D178" s="26">
        <v>1</v>
      </c>
      <c r="E178" s="26" t="s">
        <v>92</v>
      </c>
      <c r="F178" s="27">
        <v>8.9970936821135687</v>
      </c>
      <c r="G178" s="27">
        <f t="shared" si="32"/>
        <v>9.8968030503249267</v>
      </c>
      <c r="H178" s="27">
        <f t="shared" si="33"/>
        <v>8.9970936821135687</v>
      </c>
      <c r="I178" s="27">
        <f t="shared" si="19"/>
        <v>9.8968030503249267</v>
      </c>
      <c r="J178" s="8" t="s">
        <v>59</v>
      </c>
      <c r="K178" s="8" t="s">
        <v>59</v>
      </c>
      <c r="L178" s="26"/>
      <c r="M178" s="26"/>
      <c r="N178" s="26"/>
      <c r="O178" s="26"/>
      <c r="P178" s="26"/>
      <c r="Q178" s="26"/>
      <c r="R178" s="20">
        <f>IFERROR(VLOOKUP(A178,'Customer Details'!$A$7:$C$14,3,FALSE),"")</f>
        <v>0</v>
      </c>
    </row>
    <row r="179" spans="1:18" s="43" customFormat="1" ht="12" customHeight="1" x14ac:dyDescent="0.25">
      <c r="A179" s="26" t="s">
        <v>12</v>
      </c>
      <c r="B179" s="23">
        <v>9016736</v>
      </c>
      <c r="C179" s="23" t="s">
        <v>400</v>
      </c>
      <c r="D179" s="26">
        <v>1</v>
      </c>
      <c r="E179" s="26" t="s">
        <v>92</v>
      </c>
      <c r="F179" s="27">
        <v>8.9970936821135687</v>
      </c>
      <c r="G179" s="27">
        <f t="shared" si="32"/>
        <v>9.8968030503249267</v>
      </c>
      <c r="H179" s="27">
        <f t="shared" si="33"/>
        <v>8.9970936821135687</v>
      </c>
      <c r="I179" s="27">
        <f t="shared" si="19"/>
        <v>9.8968030503249267</v>
      </c>
      <c r="J179" s="8" t="s">
        <v>59</v>
      </c>
      <c r="K179" s="8" t="s">
        <v>59</v>
      </c>
      <c r="L179" s="26"/>
      <c r="M179" s="26"/>
      <c r="N179" s="26"/>
      <c r="O179" s="26"/>
      <c r="P179" s="26"/>
      <c r="Q179" s="26"/>
      <c r="R179" s="20">
        <f>IFERROR(VLOOKUP(A179,'Customer Details'!$A$7:$C$14,3,FALSE),"")</f>
        <v>0</v>
      </c>
    </row>
    <row r="180" spans="1:18" s="43" customFormat="1" ht="12" customHeight="1" x14ac:dyDescent="0.25">
      <c r="A180" s="26" t="s">
        <v>12</v>
      </c>
      <c r="B180" s="23">
        <v>9018623</v>
      </c>
      <c r="C180" s="23" t="s">
        <v>401</v>
      </c>
      <c r="D180" s="26">
        <v>1</v>
      </c>
      <c r="E180" s="26" t="s">
        <v>92</v>
      </c>
      <c r="F180" s="27">
        <v>7.7646150955226689</v>
      </c>
      <c r="G180" s="27">
        <f t="shared" si="32"/>
        <v>8.5410766050749363</v>
      </c>
      <c r="H180" s="27">
        <f t="shared" si="33"/>
        <v>7.7646150955226689</v>
      </c>
      <c r="I180" s="27">
        <f t="shared" si="19"/>
        <v>8.5410766050749363</v>
      </c>
      <c r="J180" s="8" t="s">
        <v>59</v>
      </c>
      <c r="K180" s="8" t="s">
        <v>59</v>
      </c>
      <c r="L180" s="26"/>
      <c r="M180" s="26"/>
      <c r="N180" s="26"/>
      <c r="O180" s="26"/>
      <c r="P180" s="26"/>
      <c r="Q180" s="26"/>
      <c r="R180" s="20">
        <f>IFERROR(VLOOKUP(A180,'Customer Details'!$A$7:$C$14,3,FALSE),"")</f>
        <v>0</v>
      </c>
    </row>
    <row r="181" spans="1:18" s="46" customFormat="1" ht="14.25" customHeight="1" x14ac:dyDescent="0.25">
      <c r="A181" s="26" t="s">
        <v>12</v>
      </c>
      <c r="B181" s="23">
        <v>9018624</v>
      </c>
      <c r="C181" s="23" t="s">
        <v>402</v>
      </c>
      <c r="D181" s="26">
        <v>1</v>
      </c>
      <c r="E181" s="26" t="s">
        <v>92</v>
      </c>
      <c r="F181" s="27">
        <v>10.229572268704469</v>
      </c>
      <c r="G181" s="27">
        <f t="shared" si="32"/>
        <v>11.252529495574917</v>
      </c>
      <c r="H181" s="27">
        <f t="shared" si="33"/>
        <v>10.229572268704469</v>
      </c>
      <c r="I181" s="27">
        <f t="shared" si="19"/>
        <v>11.252529495574917</v>
      </c>
      <c r="J181" s="8" t="s">
        <v>59</v>
      </c>
      <c r="K181" s="8" t="s">
        <v>59</v>
      </c>
      <c r="L181" s="26"/>
      <c r="M181" s="26"/>
      <c r="N181" s="26"/>
      <c r="O181" s="26"/>
      <c r="P181" s="26"/>
      <c r="Q181" s="26"/>
      <c r="R181" s="20">
        <f>IFERROR(VLOOKUP(A181,'Customer Details'!$A$7:$C$14,3,FALSE),"")</f>
        <v>0</v>
      </c>
    </row>
    <row r="182" spans="1:18" s="126" customFormat="1" ht="18.5" x14ac:dyDescent="0.25">
      <c r="A182" s="141"/>
      <c r="B182" s="140" t="s">
        <v>403</v>
      </c>
      <c r="C182" s="127"/>
      <c r="D182" s="142"/>
      <c r="E182" s="142"/>
      <c r="F182" s="149"/>
      <c r="G182" s="149"/>
      <c r="H182" s="150"/>
      <c r="I182" s="149"/>
      <c r="J182" s="146"/>
      <c r="K182" s="146"/>
      <c r="L182" s="146"/>
      <c r="M182" s="146"/>
      <c r="N182" s="146"/>
      <c r="O182" s="146"/>
      <c r="P182" s="146"/>
      <c r="Q182" s="146"/>
      <c r="R182" s="152" t="str">
        <f>IFERROR(VLOOKUP(A182,'Customer Details'!$A$7:$C$14,3,FALSE),"")</f>
        <v/>
      </c>
    </row>
    <row r="183" spans="1:18" s="137" customFormat="1" ht="11.15" customHeight="1" x14ac:dyDescent="0.25">
      <c r="A183" s="129"/>
      <c r="B183" s="128" t="s">
        <v>370</v>
      </c>
      <c r="C183" s="130"/>
      <c r="D183" s="131"/>
      <c r="E183" s="131"/>
      <c r="F183" s="132"/>
      <c r="G183" s="132"/>
      <c r="H183" s="133"/>
      <c r="I183" s="132"/>
      <c r="J183" s="134"/>
      <c r="K183" s="134"/>
      <c r="L183" s="134"/>
      <c r="M183" s="134"/>
      <c r="N183" s="134"/>
      <c r="O183" s="134"/>
      <c r="P183" s="134"/>
      <c r="Q183" s="134"/>
      <c r="R183" s="136" t="str">
        <f>IFERROR(VLOOKUP(A183,'Customer Details'!$A$7:$C$14,3,FALSE),"")</f>
        <v/>
      </c>
    </row>
    <row r="184" spans="1:18" s="40" customFormat="1" ht="11.15" customHeight="1" x14ac:dyDescent="0.25">
      <c r="A184" s="26" t="s">
        <v>12</v>
      </c>
      <c r="B184" s="23">
        <v>9162175</v>
      </c>
      <c r="C184" s="23" t="s">
        <v>404</v>
      </c>
      <c r="D184" s="26">
        <v>100</v>
      </c>
      <c r="E184" s="26" t="s">
        <v>182</v>
      </c>
      <c r="F184" s="27">
        <v>2.5882050318408893</v>
      </c>
      <c r="G184" s="27">
        <f>F184*1.1</f>
        <v>2.8470255350249785</v>
      </c>
      <c r="H184" s="27">
        <f>IFERROR(F184*(1-R184),"")</f>
        <v>2.5882050318408893</v>
      </c>
      <c r="I184" s="27">
        <f t="shared" si="19"/>
        <v>2.8470255350249785</v>
      </c>
      <c r="J184" s="26"/>
      <c r="K184" s="8" t="s">
        <v>59</v>
      </c>
      <c r="L184" s="26"/>
      <c r="M184" s="26"/>
      <c r="N184" s="26"/>
      <c r="O184" s="26"/>
      <c r="P184" s="26"/>
      <c r="Q184" s="26"/>
      <c r="R184" s="20">
        <f>IFERROR(VLOOKUP(A184,'Customer Details'!$A$7:$C$14,3,FALSE),"")</f>
        <v>0</v>
      </c>
    </row>
    <row r="185" spans="1:18" s="40" customFormat="1" ht="11.15" customHeight="1" x14ac:dyDescent="0.25">
      <c r="A185" s="26" t="s">
        <v>12</v>
      </c>
      <c r="B185" s="23">
        <v>9162176</v>
      </c>
      <c r="C185" s="23" t="s">
        <v>405</v>
      </c>
      <c r="D185" s="26">
        <v>100</v>
      </c>
      <c r="E185" s="26"/>
      <c r="F185" s="27">
        <v>2.5882050318408893</v>
      </c>
      <c r="G185" s="27">
        <f>F185*1.1</f>
        <v>2.8470255350249785</v>
      </c>
      <c r="H185" s="27">
        <f>IFERROR(F185*(1-R185),"")</f>
        <v>2.5882050318408893</v>
      </c>
      <c r="I185" s="27">
        <f t="shared" si="19"/>
        <v>2.8470255350249785</v>
      </c>
      <c r="J185" s="26"/>
      <c r="K185" s="8" t="s">
        <v>59</v>
      </c>
      <c r="L185" s="26"/>
      <c r="M185" s="26"/>
      <c r="N185" s="26"/>
      <c r="O185" s="26"/>
      <c r="P185" s="26"/>
      <c r="Q185" s="26"/>
      <c r="R185" s="20">
        <f>IFERROR(VLOOKUP(A185,'Customer Details'!$A$7:$C$14,3,FALSE),"")</f>
        <v>0</v>
      </c>
    </row>
    <row r="186" spans="1:18" s="46" customFormat="1" ht="11.15" customHeight="1" x14ac:dyDescent="0.25">
      <c r="A186" s="26" t="s">
        <v>12</v>
      </c>
      <c r="B186" s="23">
        <v>9162139</v>
      </c>
      <c r="C186" s="23" t="s">
        <v>406</v>
      </c>
      <c r="D186" s="26">
        <v>100</v>
      </c>
      <c r="E186" s="26" t="s">
        <v>182</v>
      </c>
      <c r="F186" s="27">
        <v>2.5882050318408893</v>
      </c>
      <c r="G186" s="27">
        <f>F186*1.1</f>
        <v>2.8470255350249785</v>
      </c>
      <c r="H186" s="27">
        <f>IFERROR(F186*(1-R186),"")</f>
        <v>2.5882050318408893</v>
      </c>
      <c r="I186" s="27">
        <f t="shared" si="19"/>
        <v>2.8470255350249785</v>
      </c>
      <c r="J186" s="26"/>
      <c r="K186" s="8" t="s">
        <v>59</v>
      </c>
      <c r="L186" s="26"/>
      <c r="M186" s="26"/>
      <c r="N186" s="26"/>
      <c r="O186" s="26"/>
      <c r="P186" s="26"/>
      <c r="Q186" s="26"/>
      <c r="R186" s="20">
        <f>IFERROR(VLOOKUP(A186,'Customer Details'!$A$7:$C$14,3,FALSE),"")</f>
        <v>0</v>
      </c>
    </row>
    <row r="187" spans="1:18" s="94" customFormat="1" ht="11.15" customHeight="1" x14ac:dyDescent="0.25">
      <c r="A187" s="76"/>
      <c r="B187" s="75" t="s">
        <v>407</v>
      </c>
      <c r="C187" s="77"/>
      <c r="D187" s="78"/>
      <c r="E187" s="78"/>
      <c r="F187" s="79"/>
      <c r="G187" s="79"/>
      <c r="H187" s="80"/>
      <c r="I187" s="79"/>
      <c r="J187" s="91"/>
      <c r="K187" s="91"/>
      <c r="L187" s="91"/>
      <c r="M187" s="91"/>
      <c r="N187" s="91"/>
      <c r="O187" s="91"/>
      <c r="P187" s="91"/>
      <c r="Q187" s="91"/>
      <c r="R187" s="92" t="str">
        <f>IFERROR(VLOOKUP(A187,'Customer Details'!$A$7:$C$14,3,FALSE),"")</f>
        <v/>
      </c>
    </row>
    <row r="188" spans="1:18" s="40" customFormat="1" ht="11.15" customHeight="1" x14ac:dyDescent="0.25">
      <c r="A188" s="26" t="s">
        <v>12</v>
      </c>
      <c r="B188" s="23">
        <v>9163260</v>
      </c>
      <c r="C188" s="23" t="s">
        <v>408</v>
      </c>
      <c r="D188" s="26">
        <v>100</v>
      </c>
      <c r="E188" s="26"/>
      <c r="F188" s="27">
        <v>2.5882050318408893</v>
      </c>
      <c r="G188" s="27">
        <f>F188*1.1</f>
        <v>2.8470255350249785</v>
      </c>
      <c r="H188" s="27">
        <f>IFERROR(F188*(1-R188),"")</f>
        <v>2.5882050318408893</v>
      </c>
      <c r="I188" s="27">
        <f t="shared" si="19"/>
        <v>2.8470255350249785</v>
      </c>
      <c r="J188" s="26"/>
      <c r="K188" s="8" t="s">
        <v>59</v>
      </c>
      <c r="L188" s="26"/>
      <c r="M188" s="26"/>
      <c r="N188" s="26"/>
      <c r="O188" s="26"/>
      <c r="P188" s="26"/>
      <c r="Q188" s="26"/>
      <c r="R188" s="20">
        <f>IFERROR(VLOOKUP(A188,'Customer Details'!$A$7:$C$14,3,FALSE),"")</f>
        <v>0</v>
      </c>
    </row>
    <row r="189" spans="1:18" s="40" customFormat="1" ht="11.15" customHeight="1" x14ac:dyDescent="0.25">
      <c r="A189" s="26" t="s">
        <v>12</v>
      </c>
      <c r="B189" s="23">
        <v>9163261</v>
      </c>
      <c r="C189" s="23" t="s">
        <v>409</v>
      </c>
      <c r="D189" s="26">
        <v>100</v>
      </c>
      <c r="E189" s="26"/>
      <c r="F189" s="27">
        <v>2.5882050318408893</v>
      </c>
      <c r="G189" s="27">
        <f>F189*1.1</f>
        <v>2.8470255350249785</v>
      </c>
      <c r="H189" s="27">
        <f>IFERROR(F189*(1-R189),"")</f>
        <v>2.5882050318408893</v>
      </c>
      <c r="I189" s="27">
        <f t="shared" si="19"/>
        <v>2.8470255350249785</v>
      </c>
      <c r="J189" s="26"/>
      <c r="K189" s="8" t="s">
        <v>59</v>
      </c>
      <c r="L189" s="26"/>
      <c r="M189" s="26"/>
      <c r="N189" s="26"/>
      <c r="O189" s="26"/>
      <c r="P189" s="26"/>
      <c r="Q189" s="26"/>
      <c r="R189" s="20">
        <f>IFERROR(VLOOKUP(A189,'Customer Details'!$A$7:$C$14,3,FALSE),"")</f>
        <v>0</v>
      </c>
    </row>
    <row r="190" spans="1:18" s="40" customFormat="1" ht="11.15" customHeight="1" x14ac:dyDescent="0.25">
      <c r="A190" s="26" t="s">
        <v>12</v>
      </c>
      <c r="B190" s="23">
        <v>9163262</v>
      </c>
      <c r="C190" s="23" t="s">
        <v>410</v>
      </c>
      <c r="D190" s="26">
        <v>100</v>
      </c>
      <c r="E190" s="26"/>
      <c r="F190" s="27">
        <v>3.9439314770908793</v>
      </c>
      <c r="G190" s="27">
        <f>F190*1.1</f>
        <v>4.3383246247999674</v>
      </c>
      <c r="H190" s="27">
        <f>IFERROR(F190*(1-R190),"")</f>
        <v>3.9439314770908793</v>
      </c>
      <c r="I190" s="27">
        <f t="shared" si="19"/>
        <v>4.3383246247999674</v>
      </c>
      <c r="J190" s="26"/>
      <c r="K190" s="8" t="s">
        <v>59</v>
      </c>
      <c r="L190" s="26"/>
      <c r="M190" s="26"/>
      <c r="N190" s="26"/>
      <c r="O190" s="26"/>
      <c r="P190" s="26"/>
      <c r="Q190" s="26"/>
      <c r="R190" s="20">
        <f>IFERROR(VLOOKUP(A190,'Customer Details'!$A$7:$C$14,3,FALSE),"")</f>
        <v>0</v>
      </c>
    </row>
    <row r="191" spans="1:18" s="40" customFormat="1" ht="11.15" customHeight="1" x14ac:dyDescent="0.25">
      <c r="A191" s="26" t="s">
        <v>12</v>
      </c>
      <c r="B191" s="23">
        <v>9163332</v>
      </c>
      <c r="C191" s="23" t="s">
        <v>411</v>
      </c>
      <c r="D191" s="26">
        <v>100</v>
      </c>
      <c r="E191" s="26"/>
      <c r="F191" s="27">
        <v>3.9439314770908793</v>
      </c>
      <c r="G191" s="27">
        <f>F191*1.1</f>
        <v>4.3383246247999674</v>
      </c>
      <c r="H191" s="27">
        <f>IFERROR(F191*(1-R191),"")</f>
        <v>3.9439314770908793</v>
      </c>
      <c r="I191" s="27">
        <f t="shared" si="19"/>
        <v>4.3383246247999674</v>
      </c>
      <c r="J191" s="26"/>
      <c r="K191" s="8" t="s">
        <v>59</v>
      </c>
      <c r="L191" s="26"/>
      <c r="M191" s="26"/>
      <c r="N191" s="26"/>
      <c r="O191" s="26"/>
      <c r="P191" s="26"/>
      <c r="Q191" s="26"/>
      <c r="R191" s="20">
        <f>IFERROR(VLOOKUP(A191,'Customer Details'!$A$7:$C$14,3,FALSE),"")</f>
        <v>0</v>
      </c>
    </row>
    <row r="192" spans="1:18" s="46" customFormat="1" ht="11.15" customHeight="1" x14ac:dyDescent="0.25">
      <c r="A192" s="26" t="s">
        <v>12</v>
      </c>
      <c r="B192" s="23">
        <v>9163268</v>
      </c>
      <c r="C192" s="23" t="s">
        <v>412</v>
      </c>
      <c r="D192" s="26">
        <v>100</v>
      </c>
      <c r="E192" s="26"/>
      <c r="F192" s="27">
        <v>3.9439314770908793</v>
      </c>
      <c r="G192" s="27">
        <f>F192*1.1</f>
        <v>4.3383246247999674</v>
      </c>
      <c r="H192" s="27">
        <f>IFERROR(F192*(1-R192),"")</f>
        <v>3.9439314770908793</v>
      </c>
      <c r="I192" s="27">
        <f t="shared" si="19"/>
        <v>4.3383246247999674</v>
      </c>
      <c r="J192" s="26"/>
      <c r="K192" s="8" t="s">
        <v>59</v>
      </c>
      <c r="L192" s="26"/>
      <c r="M192" s="26"/>
      <c r="N192" s="26"/>
      <c r="O192" s="26"/>
      <c r="P192" s="26"/>
      <c r="Q192" s="26"/>
      <c r="R192" s="20">
        <f>IFERROR(VLOOKUP(A192,'Customer Details'!$A$7:$C$14,3,FALSE),"")</f>
        <v>0</v>
      </c>
    </row>
    <row r="193" spans="1:18" s="94" customFormat="1" ht="11.15" customHeight="1" x14ac:dyDescent="0.25">
      <c r="A193" s="76"/>
      <c r="B193" s="75" t="s">
        <v>413</v>
      </c>
      <c r="C193" s="77"/>
      <c r="D193" s="78"/>
      <c r="E193" s="78"/>
      <c r="F193" s="79"/>
      <c r="G193" s="79"/>
      <c r="H193" s="80"/>
      <c r="I193" s="79"/>
      <c r="J193" s="91"/>
      <c r="K193" s="91"/>
      <c r="L193" s="91"/>
      <c r="M193" s="91"/>
      <c r="N193" s="91"/>
      <c r="O193" s="91"/>
      <c r="P193" s="91"/>
      <c r="Q193" s="91"/>
      <c r="R193" s="92" t="str">
        <f>IFERROR(VLOOKUP(A193,'Customer Details'!$A$7:$C$14,3,FALSE),"")</f>
        <v/>
      </c>
    </row>
    <row r="194" spans="1:18" s="40" customFormat="1" ht="11.15" customHeight="1" x14ac:dyDescent="0.25">
      <c r="A194" s="26" t="s">
        <v>12</v>
      </c>
      <c r="B194" s="23">
        <v>9163251</v>
      </c>
      <c r="C194" s="23" t="s">
        <v>414</v>
      </c>
      <c r="D194" s="26">
        <v>100</v>
      </c>
      <c r="E194" s="26"/>
      <c r="F194" s="27">
        <v>1.35572644524999</v>
      </c>
      <c r="G194" s="27">
        <f t="shared" ref="G194:G199" si="34">F194*1.1</f>
        <v>1.4912990897749892</v>
      </c>
      <c r="H194" s="27">
        <f t="shared" ref="H194:H199" si="35">IFERROR(F194*(1-R194),"")</f>
        <v>1.35572644524999</v>
      </c>
      <c r="I194" s="27">
        <f t="shared" si="19"/>
        <v>1.4912990897749892</v>
      </c>
      <c r="J194" s="26"/>
      <c r="K194" s="8" t="s">
        <v>59</v>
      </c>
      <c r="L194" s="26"/>
      <c r="M194" s="26"/>
      <c r="N194" s="26"/>
      <c r="O194" s="26"/>
      <c r="P194" s="26"/>
      <c r="Q194" s="26"/>
      <c r="R194" s="20">
        <f>IFERROR(VLOOKUP(A194,'Customer Details'!$A$7:$C$14,3,FALSE),"")</f>
        <v>0</v>
      </c>
    </row>
    <row r="195" spans="1:18" s="40" customFormat="1" ht="11.15" customHeight="1" x14ac:dyDescent="0.25">
      <c r="A195" s="26" t="s">
        <v>12</v>
      </c>
      <c r="B195" s="23">
        <v>9163253</v>
      </c>
      <c r="C195" s="23" t="s">
        <v>415</v>
      </c>
      <c r="D195" s="26">
        <v>100</v>
      </c>
      <c r="E195" s="26"/>
      <c r="F195" s="27">
        <v>1.35572644524999</v>
      </c>
      <c r="G195" s="27">
        <f t="shared" si="34"/>
        <v>1.4912990897749892</v>
      </c>
      <c r="H195" s="27">
        <f t="shared" si="35"/>
        <v>1.35572644524999</v>
      </c>
      <c r="I195" s="27">
        <f t="shared" si="19"/>
        <v>1.4912990897749892</v>
      </c>
      <c r="J195" s="26"/>
      <c r="K195" s="8" t="s">
        <v>59</v>
      </c>
      <c r="L195" s="26"/>
      <c r="M195" s="26"/>
      <c r="N195" s="26"/>
      <c r="O195" s="26"/>
      <c r="P195" s="26"/>
      <c r="Q195" s="26"/>
      <c r="R195" s="20">
        <f>IFERROR(VLOOKUP(A195,'Customer Details'!$A$7:$C$14,3,FALSE),"")</f>
        <v>0</v>
      </c>
    </row>
    <row r="196" spans="1:18" s="40" customFormat="1" ht="11.15" customHeight="1" x14ac:dyDescent="0.25">
      <c r="A196" s="26" t="s">
        <v>12</v>
      </c>
      <c r="B196" s="23">
        <v>9163252</v>
      </c>
      <c r="C196" s="23" t="s">
        <v>416</v>
      </c>
      <c r="D196" s="26">
        <v>100</v>
      </c>
      <c r="E196" s="26"/>
      <c r="F196" s="27">
        <v>1.35572644524999</v>
      </c>
      <c r="G196" s="27">
        <f t="shared" si="34"/>
        <v>1.4912990897749892</v>
      </c>
      <c r="H196" s="27">
        <f t="shared" si="35"/>
        <v>1.35572644524999</v>
      </c>
      <c r="I196" s="27">
        <f t="shared" si="19"/>
        <v>1.4912990897749892</v>
      </c>
      <c r="J196" s="26"/>
      <c r="K196" s="8" t="s">
        <v>59</v>
      </c>
      <c r="L196" s="26"/>
      <c r="M196" s="26"/>
      <c r="N196" s="26"/>
      <c r="O196" s="26"/>
      <c r="P196" s="26"/>
      <c r="Q196" s="26"/>
      <c r="R196" s="20">
        <f>IFERROR(VLOOKUP(A196,'Customer Details'!$A$7:$C$14,3,FALSE),"")</f>
        <v>0</v>
      </c>
    </row>
    <row r="197" spans="1:18" s="40" customFormat="1" ht="11.15" customHeight="1" x14ac:dyDescent="0.25">
      <c r="A197" s="26" t="s">
        <v>12</v>
      </c>
      <c r="B197" s="23">
        <v>9163254</v>
      </c>
      <c r="C197" s="23" t="s">
        <v>417</v>
      </c>
      <c r="D197" s="26">
        <v>100</v>
      </c>
      <c r="E197" s="26"/>
      <c r="F197" s="27">
        <v>2.5882050318408893</v>
      </c>
      <c r="G197" s="27">
        <f t="shared" si="34"/>
        <v>2.8470255350249785</v>
      </c>
      <c r="H197" s="27">
        <f t="shared" si="35"/>
        <v>2.5882050318408893</v>
      </c>
      <c r="I197" s="27">
        <f t="shared" si="19"/>
        <v>2.8470255350249785</v>
      </c>
      <c r="J197" s="26"/>
      <c r="K197" s="8" t="s">
        <v>59</v>
      </c>
      <c r="L197" s="26"/>
      <c r="M197" s="26"/>
      <c r="N197" s="26"/>
      <c r="O197" s="26"/>
      <c r="P197" s="26"/>
      <c r="Q197" s="26"/>
      <c r="R197" s="20">
        <f>IFERROR(VLOOKUP(A197,'Customer Details'!$A$7:$C$14,3,FALSE),"")</f>
        <v>0</v>
      </c>
    </row>
    <row r="198" spans="1:18" s="40" customFormat="1" ht="11.15" customHeight="1" x14ac:dyDescent="0.25">
      <c r="A198" s="26" t="s">
        <v>12</v>
      </c>
      <c r="B198" s="23">
        <v>9163256</v>
      </c>
      <c r="C198" s="23" t="s">
        <v>418</v>
      </c>
      <c r="D198" s="26">
        <v>100</v>
      </c>
      <c r="E198" s="26"/>
      <c r="F198" s="27">
        <v>2.5882050318408893</v>
      </c>
      <c r="G198" s="27">
        <f t="shared" si="34"/>
        <v>2.8470255350249785</v>
      </c>
      <c r="H198" s="27">
        <f t="shared" si="35"/>
        <v>2.5882050318408893</v>
      </c>
      <c r="I198" s="27">
        <f t="shared" si="19"/>
        <v>2.8470255350249785</v>
      </c>
      <c r="J198" s="26"/>
      <c r="K198" s="8" t="s">
        <v>59</v>
      </c>
      <c r="L198" s="26"/>
      <c r="M198" s="26"/>
      <c r="N198" s="26"/>
      <c r="O198" s="26"/>
      <c r="P198" s="26"/>
      <c r="Q198" s="26"/>
      <c r="R198" s="20">
        <f>IFERROR(VLOOKUP(A198,'Customer Details'!$A$7:$C$14,3,FALSE),"")</f>
        <v>0</v>
      </c>
    </row>
    <row r="199" spans="1:18" s="46" customFormat="1" ht="11.15" customHeight="1" x14ac:dyDescent="0.25">
      <c r="A199" s="26" t="s">
        <v>12</v>
      </c>
      <c r="B199" s="23">
        <v>9163255</v>
      </c>
      <c r="C199" s="23" t="s">
        <v>419</v>
      </c>
      <c r="D199" s="26">
        <v>100</v>
      </c>
      <c r="E199" s="26"/>
      <c r="F199" s="27">
        <v>2.5882050318408893</v>
      </c>
      <c r="G199" s="27">
        <f t="shared" si="34"/>
        <v>2.8470255350249785</v>
      </c>
      <c r="H199" s="27">
        <f t="shared" si="35"/>
        <v>2.5882050318408893</v>
      </c>
      <c r="I199" s="27">
        <f t="shared" si="19"/>
        <v>2.8470255350249785</v>
      </c>
      <c r="J199" s="26"/>
      <c r="K199" s="8" t="s">
        <v>59</v>
      </c>
      <c r="L199" s="26"/>
      <c r="M199" s="26"/>
      <c r="N199" s="26"/>
      <c r="O199" s="26"/>
      <c r="P199" s="26"/>
      <c r="Q199" s="26"/>
      <c r="R199" s="20">
        <f>IFERROR(VLOOKUP(A199,'Customer Details'!$A$7:$C$14,3,FALSE),"")</f>
        <v>0</v>
      </c>
    </row>
    <row r="200" spans="1:18" s="94" customFormat="1" ht="11.15" customHeight="1" x14ac:dyDescent="0.25">
      <c r="A200" s="76"/>
      <c r="B200" s="75" t="s">
        <v>420</v>
      </c>
      <c r="C200" s="77"/>
      <c r="D200" s="78"/>
      <c r="E200" s="78"/>
      <c r="F200" s="79"/>
      <c r="G200" s="79"/>
      <c r="H200" s="80"/>
      <c r="I200" s="79"/>
      <c r="J200" s="91"/>
      <c r="K200" s="91"/>
      <c r="L200" s="91"/>
      <c r="M200" s="91"/>
      <c r="N200" s="91"/>
      <c r="O200" s="91"/>
      <c r="P200" s="91"/>
      <c r="Q200" s="91"/>
      <c r="R200" s="92" t="str">
        <f>IFERROR(VLOOKUP(A200,'Customer Details'!$A$7:$C$14,3,FALSE),"")</f>
        <v/>
      </c>
    </row>
    <row r="201" spans="1:18" s="40" customFormat="1" ht="12" customHeight="1" x14ac:dyDescent="0.25">
      <c r="A201" s="26" t="s">
        <v>12</v>
      </c>
      <c r="B201" s="23">
        <v>1781003</v>
      </c>
      <c r="C201" s="23" t="s">
        <v>421</v>
      </c>
      <c r="D201" s="26">
        <v>100</v>
      </c>
      <c r="E201" s="26" t="s">
        <v>182</v>
      </c>
      <c r="F201" s="27">
        <v>2.5882050318408893</v>
      </c>
      <c r="G201" s="27">
        <f t="shared" ref="G201:G206" si="36">F201*1.1</f>
        <v>2.8470255350249785</v>
      </c>
      <c r="H201" s="27">
        <f t="shared" ref="H201:H206" si="37">IFERROR(F201*(1-R201),"")</f>
        <v>2.5882050318408893</v>
      </c>
      <c r="I201" s="27">
        <f t="shared" si="19"/>
        <v>2.8470255350249785</v>
      </c>
      <c r="J201" s="26"/>
      <c r="K201" s="8" t="s">
        <v>59</v>
      </c>
      <c r="L201" s="26"/>
      <c r="M201" s="26"/>
      <c r="N201" s="26"/>
      <c r="O201" s="26"/>
      <c r="P201" s="26"/>
      <c r="Q201" s="26"/>
      <c r="R201" s="20">
        <f>IFERROR(VLOOKUP(A201,'Customer Details'!$A$7:$C$14,3,FALSE),"")</f>
        <v>0</v>
      </c>
    </row>
    <row r="202" spans="1:18" s="40" customFormat="1" ht="12" customHeight="1" x14ac:dyDescent="0.25">
      <c r="A202" s="22" t="s">
        <v>12</v>
      </c>
      <c r="B202" s="23">
        <v>1781002</v>
      </c>
      <c r="C202" s="23" t="s">
        <v>422</v>
      </c>
      <c r="D202" s="26">
        <v>100</v>
      </c>
      <c r="E202" s="26"/>
      <c r="F202" s="27">
        <v>2.5882050318408893</v>
      </c>
      <c r="G202" s="27">
        <f t="shared" si="36"/>
        <v>2.8470255350249785</v>
      </c>
      <c r="H202" s="27">
        <f t="shared" si="37"/>
        <v>2.5882050318408893</v>
      </c>
      <c r="I202" s="27">
        <f t="shared" si="19"/>
        <v>2.8470255350249785</v>
      </c>
      <c r="J202" s="26"/>
      <c r="K202" s="8" t="s">
        <v>59</v>
      </c>
      <c r="L202" s="26"/>
      <c r="M202" s="26"/>
      <c r="N202" s="26"/>
      <c r="O202" s="26"/>
      <c r="P202" s="26"/>
      <c r="Q202" s="26"/>
      <c r="R202" s="20">
        <f>IFERROR(VLOOKUP(A202,'Customer Details'!$A$7:$C$14,3,FALSE),"")</f>
        <v>0</v>
      </c>
    </row>
    <row r="203" spans="1:18" s="40" customFormat="1" ht="12" customHeight="1" x14ac:dyDescent="0.25">
      <c r="A203" s="26" t="s">
        <v>12</v>
      </c>
      <c r="B203" s="23">
        <v>1781000</v>
      </c>
      <c r="C203" s="23" t="s">
        <v>423</v>
      </c>
      <c r="D203" s="26">
        <v>100</v>
      </c>
      <c r="E203" s="26"/>
      <c r="F203" s="27">
        <v>1.35572644524999</v>
      </c>
      <c r="G203" s="27">
        <f t="shared" si="36"/>
        <v>1.4912990897749892</v>
      </c>
      <c r="H203" s="27">
        <f t="shared" si="37"/>
        <v>1.35572644524999</v>
      </c>
      <c r="I203" s="27">
        <f t="shared" si="19"/>
        <v>1.4912990897749892</v>
      </c>
      <c r="J203" s="26"/>
      <c r="K203" s="8" t="s">
        <v>59</v>
      </c>
      <c r="L203" s="26"/>
      <c r="M203" s="26"/>
      <c r="N203" s="26"/>
      <c r="O203" s="26"/>
      <c r="P203" s="26"/>
      <c r="Q203" s="26"/>
      <c r="R203" s="20">
        <f>IFERROR(VLOOKUP(A203,'Customer Details'!$A$7:$C$14,3,FALSE),"")</f>
        <v>0</v>
      </c>
    </row>
    <row r="204" spans="1:18" s="40" customFormat="1" ht="12" customHeight="1" x14ac:dyDescent="0.25">
      <c r="A204" s="26" t="s">
        <v>12</v>
      </c>
      <c r="B204" s="23">
        <v>9162137</v>
      </c>
      <c r="C204" s="23" t="s">
        <v>424</v>
      </c>
      <c r="D204" s="26">
        <v>100</v>
      </c>
      <c r="E204" s="26"/>
      <c r="F204" s="27">
        <v>2.5882050318408893</v>
      </c>
      <c r="G204" s="27">
        <f t="shared" si="36"/>
        <v>2.8470255350249785</v>
      </c>
      <c r="H204" s="27">
        <f t="shared" si="37"/>
        <v>2.5882050318408893</v>
      </c>
      <c r="I204" s="27">
        <f t="shared" si="19"/>
        <v>2.8470255350249785</v>
      </c>
      <c r="J204" s="26"/>
      <c r="K204" s="8" t="s">
        <v>59</v>
      </c>
      <c r="L204" s="26"/>
      <c r="M204" s="26"/>
      <c r="N204" s="26"/>
      <c r="O204" s="26"/>
      <c r="P204" s="26"/>
      <c r="Q204" s="26"/>
      <c r="R204" s="20">
        <f>IFERROR(VLOOKUP(A204,'Customer Details'!$A$7:$C$14,3,FALSE),"")</f>
        <v>0</v>
      </c>
    </row>
    <row r="205" spans="1:18" s="40" customFormat="1" ht="12" customHeight="1" x14ac:dyDescent="0.25">
      <c r="A205" s="26" t="s">
        <v>12</v>
      </c>
      <c r="B205" s="23">
        <v>9162138</v>
      </c>
      <c r="C205" s="23" t="s">
        <v>425</v>
      </c>
      <c r="D205" s="26">
        <v>100</v>
      </c>
      <c r="E205" s="26" t="s">
        <v>182</v>
      </c>
      <c r="F205" s="27">
        <v>2.5882050318408893</v>
      </c>
      <c r="G205" s="27">
        <f t="shared" si="36"/>
        <v>2.8470255350249785</v>
      </c>
      <c r="H205" s="27">
        <f t="shared" si="37"/>
        <v>2.5882050318408893</v>
      </c>
      <c r="I205" s="27">
        <f t="shared" si="19"/>
        <v>2.8470255350249785</v>
      </c>
      <c r="J205" s="26"/>
      <c r="K205" s="8" t="s">
        <v>59</v>
      </c>
      <c r="L205" s="26"/>
      <c r="M205" s="26"/>
      <c r="N205" s="26"/>
      <c r="O205" s="26"/>
      <c r="P205" s="26"/>
      <c r="Q205" s="26"/>
      <c r="R205" s="20">
        <f>IFERROR(VLOOKUP(A205,'Customer Details'!$A$7:$C$14,3,FALSE),"")</f>
        <v>0</v>
      </c>
    </row>
    <row r="206" spans="1:18" s="46" customFormat="1" ht="12" customHeight="1" x14ac:dyDescent="0.25">
      <c r="A206" s="26" t="s">
        <v>12</v>
      </c>
      <c r="B206" s="23">
        <v>9162140</v>
      </c>
      <c r="C206" s="23" t="s">
        <v>426</v>
      </c>
      <c r="D206" s="26">
        <v>100</v>
      </c>
      <c r="E206" s="26"/>
      <c r="F206" s="27">
        <v>1.35572644524999</v>
      </c>
      <c r="G206" s="27">
        <f t="shared" si="36"/>
        <v>1.4912990897749892</v>
      </c>
      <c r="H206" s="27">
        <f t="shared" si="37"/>
        <v>1.35572644524999</v>
      </c>
      <c r="I206" s="27">
        <f t="shared" si="19"/>
        <v>1.4912990897749892</v>
      </c>
      <c r="J206" s="26"/>
      <c r="K206" s="8" t="s">
        <v>59</v>
      </c>
      <c r="L206" s="26"/>
      <c r="M206" s="26"/>
      <c r="N206" s="26"/>
      <c r="O206" s="26"/>
      <c r="P206" s="26"/>
      <c r="Q206" s="26"/>
      <c r="R206" s="20">
        <f>IFERROR(VLOOKUP(A206,'Customer Details'!$A$7:$C$14,3,FALSE),"")</f>
        <v>0</v>
      </c>
    </row>
    <row r="207" spans="1:18" s="94" customFormat="1" ht="11.15" customHeight="1" x14ac:dyDescent="0.25">
      <c r="A207" s="76"/>
      <c r="B207" s="75" t="s">
        <v>427</v>
      </c>
      <c r="C207" s="77"/>
      <c r="D207" s="78"/>
      <c r="E207" s="78"/>
      <c r="F207" s="79"/>
      <c r="G207" s="79"/>
      <c r="H207" s="80"/>
      <c r="I207" s="79"/>
      <c r="J207" s="91"/>
      <c r="K207" s="91"/>
      <c r="L207" s="91"/>
      <c r="M207" s="91"/>
      <c r="N207" s="91"/>
      <c r="O207" s="91"/>
      <c r="P207" s="91"/>
      <c r="Q207" s="91"/>
      <c r="R207" s="92" t="str">
        <f>IFERROR(VLOOKUP(A207,'Customer Details'!$A$7:$C$14,3,FALSE),"")</f>
        <v/>
      </c>
    </row>
    <row r="208" spans="1:18" s="40" customFormat="1" ht="12" customHeight="1" x14ac:dyDescent="0.25">
      <c r="A208" s="26" t="s">
        <v>12</v>
      </c>
      <c r="B208" s="23">
        <v>9162141</v>
      </c>
      <c r="C208" s="23" t="s">
        <v>428</v>
      </c>
      <c r="D208" s="26">
        <v>100</v>
      </c>
      <c r="E208" s="26" t="s">
        <v>182</v>
      </c>
      <c r="F208" s="27">
        <v>1.35572644524999</v>
      </c>
      <c r="G208" s="27">
        <f>F208*1.1</f>
        <v>1.4912990897749892</v>
      </c>
      <c r="H208" s="27">
        <f>IFERROR(F208*(1-R208),"")</f>
        <v>1.35572644524999</v>
      </c>
      <c r="I208" s="27">
        <f t="shared" si="19"/>
        <v>1.4912990897749892</v>
      </c>
      <c r="J208" s="26"/>
      <c r="K208" s="8" t="s">
        <v>59</v>
      </c>
      <c r="L208" s="26"/>
      <c r="M208" s="26"/>
      <c r="N208" s="26"/>
      <c r="O208" s="26"/>
      <c r="P208" s="26"/>
      <c r="Q208" s="26"/>
      <c r="R208" s="20">
        <f>IFERROR(VLOOKUP(A208,'Customer Details'!$A$7:$C$14,3,FALSE),"")</f>
        <v>0</v>
      </c>
    </row>
    <row r="209" spans="1:18" s="40" customFormat="1" ht="12" customHeight="1" x14ac:dyDescent="0.25">
      <c r="A209" s="26" t="s">
        <v>12</v>
      </c>
      <c r="B209" s="23">
        <v>9162142</v>
      </c>
      <c r="C209" s="23" t="s">
        <v>429</v>
      </c>
      <c r="D209" s="26">
        <v>100</v>
      </c>
      <c r="E209" s="26"/>
      <c r="F209" s="27">
        <v>1.35572644524999</v>
      </c>
      <c r="G209" s="27">
        <f>F209*1.1</f>
        <v>1.4912990897749892</v>
      </c>
      <c r="H209" s="27">
        <f>IFERROR(F209*(1-R209),"")</f>
        <v>1.35572644524999</v>
      </c>
      <c r="I209" s="27">
        <f t="shared" si="19"/>
        <v>1.4912990897749892</v>
      </c>
      <c r="J209" s="26"/>
      <c r="K209" s="8" t="s">
        <v>59</v>
      </c>
      <c r="L209" s="26"/>
      <c r="M209" s="26"/>
      <c r="N209" s="26"/>
      <c r="O209" s="26"/>
      <c r="P209" s="26"/>
      <c r="Q209" s="26"/>
      <c r="R209" s="20">
        <f>IFERROR(VLOOKUP(A209,'Customer Details'!$A$7:$C$14,3,FALSE),"")</f>
        <v>0</v>
      </c>
    </row>
    <row r="210" spans="1:18" s="40" customFormat="1" ht="12" customHeight="1" x14ac:dyDescent="0.25">
      <c r="A210" s="26" t="s">
        <v>12</v>
      </c>
      <c r="B210" s="23">
        <v>9162143</v>
      </c>
      <c r="C210" s="23" t="s">
        <v>430</v>
      </c>
      <c r="D210" s="26">
        <v>100</v>
      </c>
      <c r="E210" s="26" t="s">
        <v>182</v>
      </c>
      <c r="F210" s="27">
        <v>1.35572644524999</v>
      </c>
      <c r="G210" s="27">
        <f>F210*1.1</f>
        <v>1.4912990897749892</v>
      </c>
      <c r="H210" s="27">
        <f>IFERROR(F210*(1-R210),"")</f>
        <v>1.35572644524999</v>
      </c>
      <c r="I210" s="27">
        <f t="shared" si="19"/>
        <v>1.4912990897749892</v>
      </c>
      <c r="J210" s="26"/>
      <c r="K210" s="8" t="s">
        <v>59</v>
      </c>
      <c r="L210" s="26"/>
      <c r="M210" s="26"/>
      <c r="N210" s="26"/>
      <c r="O210" s="26"/>
      <c r="P210" s="26"/>
      <c r="Q210" s="26"/>
      <c r="R210" s="20">
        <f>IFERROR(VLOOKUP(A210,'Customer Details'!$A$7:$C$14,3,FALSE),"")</f>
        <v>0</v>
      </c>
    </row>
    <row r="211" spans="1:18" s="40" customFormat="1" ht="12" customHeight="1" x14ac:dyDescent="0.25">
      <c r="A211" s="26" t="s">
        <v>12</v>
      </c>
      <c r="B211" s="23">
        <v>9162257</v>
      </c>
      <c r="C211" s="23" t="s">
        <v>431</v>
      </c>
      <c r="D211" s="26">
        <v>100</v>
      </c>
      <c r="E211" s="26"/>
      <c r="F211" s="27">
        <v>3.9439314770908793</v>
      </c>
      <c r="G211" s="27">
        <f>F211*1.1</f>
        <v>4.3383246247999674</v>
      </c>
      <c r="H211" s="27">
        <f>IFERROR(F211*(1-R211),"")</f>
        <v>3.9439314770908793</v>
      </c>
      <c r="I211" s="27">
        <f t="shared" si="19"/>
        <v>4.3383246247999674</v>
      </c>
      <c r="J211" s="26"/>
      <c r="K211" s="8" t="s">
        <v>59</v>
      </c>
      <c r="L211" s="26"/>
      <c r="M211" s="26"/>
      <c r="N211" s="26"/>
      <c r="O211" s="26"/>
      <c r="P211" s="26"/>
      <c r="Q211" s="26"/>
      <c r="R211" s="20">
        <f>IFERROR(VLOOKUP(A211,'Customer Details'!$A$7:$C$14,3,FALSE),"")</f>
        <v>0</v>
      </c>
    </row>
    <row r="212" spans="1:18" s="46" customFormat="1" ht="12" customHeight="1" x14ac:dyDescent="0.25">
      <c r="A212" s="22" t="s">
        <v>12</v>
      </c>
      <c r="B212" s="23">
        <v>9163292</v>
      </c>
      <c r="C212" s="23" t="s">
        <v>432</v>
      </c>
      <c r="D212" s="26">
        <v>100</v>
      </c>
      <c r="E212" s="26" t="s">
        <v>182</v>
      </c>
      <c r="F212" s="27">
        <v>1.35572644524999</v>
      </c>
      <c r="G212" s="27">
        <f>F212*1.1</f>
        <v>1.4912990897749892</v>
      </c>
      <c r="H212" s="27">
        <f>IFERROR(F212*(1-R212),"")</f>
        <v>1.35572644524999</v>
      </c>
      <c r="I212" s="27">
        <f t="shared" si="19"/>
        <v>1.4912990897749892</v>
      </c>
      <c r="J212" s="26"/>
      <c r="K212" s="8" t="s">
        <v>59</v>
      </c>
      <c r="L212" s="26"/>
      <c r="M212" s="26"/>
      <c r="N212" s="26"/>
      <c r="O212" s="26"/>
      <c r="P212" s="26"/>
      <c r="Q212" s="26"/>
      <c r="R212" s="20">
        <f>IFERROR(VLOOKUP(A212,'Customer Details'!$A$7:$C$14,3,FALSE),"")</f>
        <v>0</v>
      </c>
    </row>
    <row r="213" spans="1:18" s="94" customFormat="1" ht="11.15" customHeight="1" x14ac:dyDescent="0.25">
      <c r="A213" s="76"/>
      <c r="B213" s="75" t="s">
        <v>433</v>
      </c>
      <c r="C213" s="77"/>
      <c r="D213" s="78"/>
      <c r="E213" s="78"/>
      <c r="F213" s="79"/>
      <c r="G213" s="79"/>
      <c r="H213" s="80"/>
      <c r="I213" s="79"/>
      <c r="J213" s="91"/>
      <c r="K213" s="91"/>
      <c r="L213" s="91"/>
      <c r="M213" s="91"/>
      <c r="N213" s="91"/>
      <c r="O213" s="91"/>
      <c r="P213" s="91"/>
      <c r="Q213" s="91"/>
      <c r="R213" s="92" t="str">
        <f>IFERROR(VLOOKUP(A213,'Customer Details'!$A$7:$C$14,3,FALSE),"")</f>
        <v/>
      </c>
    </row>
    <row r="214" spans="1:18" s="40" customFormat="1" ht="12" customHeight="1" x14ac:dyDescent="0.25">
      <c r="A214" s="26" t="s">
        <v>12</v>
      </c>
      <c r="B214" s="23">
        <v>9000903</v>
      </c>
      <c r="C214" s="23" t="s">
        <v>434</v>
      </c>
      <c r="D214" s="26">
        <v>100</v>
      </c>
      <c r="E214" s="26"/>
      <c r="F214" s="27">
        <v>6.4088886502726794</v>
      </c>
      <c r="G214" s="27">
        <f>F214*1.1</f>
        <v>7.0497775152999482</v>
      </c>
      <c r="H214" s="27">
        <f>IFERROR(F214*(1-R214),"")</f>
        <v>6.4088886502726794</v>
      </c>
      <c r="I214" s="27">
        <f t="shared" ref="I214:I287" si="38">IFERROR(H214*1.1,"")</f>
        <v>7.0497775152999482</v>
      </c>
      <c r="J214" s="26"/>
      <c r="K214" s="8" t="s">
        <v>59</v>
      </c>
      <c r="L214" s="26"/>
      <c r="M214" s="26"/>
      <c r="N214" s="26"/>
      <c r="O214" s="26"/>
      <c r="P214" s="26"/>
      <c r="Q214" s="26"/>
      <c r="R214" s="20">
        <f>IFERROR(VLOOKUP(A214,'Customer Details'!$A$7:$C$14,3,FALSE),"")</f>
        <v>0</v>
      </c>
    </row>
    <row r="215" spans="1:18" s="40" customFormat="1" ht="12" customHeight="1" x14ac:dyDescent="0.25">
      <c r="A215" s="26" t="s">
        <v>12</v>
      </c>
      <c r="B215" s="23">
        <v>9001552</v>
      </c>
      <c r="C215" s="23" t="s">
        <v>435</v>
      </c>
      <c r="D215" s="26">
        <v>100</v>
      </c>
      <c r="E215" s="26" t="s">
        <v>182</v>
      </c>
      <c r="F215" s="27">
        <v>2.5882050318408893</v>
      </c>
      <c r="G215" s="27">
        <f>F215*1.1</f>
        <v>2.8470255350249785</v>
      </c>
      <c r="H215" s="27">
        <f>IFERROR(F215*(1-R215),"")</f>
        <v>2.5882050318408893</v>
      </c>
      <c r="I215" s="27">
        <f t="shared" si="38"/>
        <v>2.8470255350249785</v>
      </c>
      <c r="J215" s="26"/>
      <c r="K215" s="8" t="s">
        <v>59</v>
      </c>
      <c r="L215" s="26"/>
      <c r="M215" s="26"/>
      <c r="N215" s="26"/>
      <c r="O215" s="26"/>
      <c r="P215" s="26"/>
      <c r="Q215" s="26"/>
      <c r="R215" s="20">
        <f>IFERROR(VLOOKUP(A215,'Customer Details'!$A$7:$C$14,3,FALSE),"")</f>
        <v>0</v>
      </c>
    </row>
    <row r="216" spans="1:18" s="46" customFormat="1" ht="12" customHeight="1" x14ac:dyDescent="0.25">
      <c r="A216" s="26" t="s">
        <v>12</v>
      </c>
      <c r="B216" s="23">
        <v>9163900</v>
      </c>
      <c r="C216" s="23" t="s">
        <v>436</v>
      </c>
      <c r="D216" s="26">
        <v>100</v>
      </c>
      <c r="E216" s="26" t="s">
        <v>182</v>
      </c>
      <c r="F216" s="27">
        <v>28.100511774272519</v>
      </c>
      <c r="G216" s="27">
        <f>F216*1.1</f>
        <v>30.910562951699774</v>
      </c>
      <c r="H216" s="27">
        <f>IFERROR(F216*(1-R216),"")</f>
        <v>28.100511774272519</v>
      </c>
      <c r="I216" s="27">
        <f t="shared" si="38"/>
        <v>30.910562951699774</v>
      </c>
      <c r="J216" s="26"/>
      <c r="K216" s="8" t="s">
        <v>59</v>
      </c>
      <c r="L216" s="26"/>
      <c r="M216" s="26"/>
      <c r="N216" s="26"/>
      <c r="O216" s="26"/>
      <c r="P216" s="26"/>
      <c r="Q216" s="26"/>
      <c r="R216" s="20">
        <f>IFERROR(VLOOKUP(A216,'Customer Details'!$A$7:$C$14,3,FALSE),"")</f>
        <v>0</v>
      </c>
    </row>
    <row r="217" spans="1:18" s="94" customFormat="1" ht="11.15" customHeight="1" x14ac:dyDescent="0.25">
      <c r="A217" s="76"/>
      <c r="B217" s="75" t="s">
        <v>437</v>
      </c>
      <c r="C217" s="77"/>
      <c r="D217" s="78"/>
      <c r="E217" s="78"/>
      <c r="F217" s="79"/>
      <c r="G217" s="79"/>
      <c r="H217" s="80"/>
      <c r="I217" s="79"/>
      <c r="J217" s="91"/>
      <c r="K217" s="91"/>
      <c r="L217" s="91"/>
      <c r="M217" s="91"/>
      <c r="N217" s="91"/>
      <c r="O217" s="91"/>
      <c r="P217" s="91"/>
      <c r="Q217" s="91"/>
      <c r="R217" s="92" t="str">
        <f>IFERROR(VLOOKUP(A217,'Customer Details'!$A$7:$C$14,3,FALSE),"")</f>
        <v/>
      </c>
    </row>
    <row r="218" spans="1:18" s="40" customFormat="1" ht="12" customHeight="1" x14ac:dyDescent="0.25">
      <c r="A218" s="26" t="s">
        <v>12</v>
      </c>
      <c r="B218" s="23">
        <v>9162144</v>
      </c>
      <c r="C218" s="23" t="s">
        <v>438</v>
      </c>
      <c r="D218" s="26">
        <v>1</v>
      </c>
      <c r="E218" s="26"/>
      <c r="F218" s="27">
        <v>10.229572268704469</v>
      </c>
      <c r="G218" s="27">
        <f>F218*1.1</f>
        <v>11.252529495574917</v>
      </c>
      <c r="H218" s="27">
        <f>IFERROR(F218*(1-R218),"")</f>
        <v>10.229572268704469</v>
      </c>
      <c r="I218" s="27">
        <f t="shared" si="38"/>
        <v>11.252529495574917</v>
      </c>
      <c r="J218" s="26"/>
      <c r="K218" s="8" t="s">
        <v>59</v>
      </c>
      <c r="L218" s="26"/>
      <c r="M218" s="26"/>
      <c r="N218" s="26"/>
      <c r="O218" s="26"/>
      <c r="P218" s="26"/>
      <c r="Q218" s="26"/>
      <c r="R218" s="20">
        <f>IFERROR(VLOOKUP(A218,'Customer Details'!$A$7:$C$14,3,FALSE),"")</f>
        <v>0</v>
      </c>
    </row>
    <row r="219" spans="1:18" s="40" customFormat="1" ht="12" customHeight="1" x14ac:dyDescent="0.25">
      <c r="A219" s="26" t="s">
        <v>12</v>
      </c>
      <c r="B219" s="23">
        <v>9162145</v>
      </c>
      <c r="C219" s="23" t="s">
        <v>439</v>
      </c>
      <c r="D219" s="26">
        <v>1</v>
      </c>
      <c r="E219" s="26"/>
      <c r="F219" s="27">
        <v>12.817777300545359</v>
      </c>
      <c r="G219" s="27">
        <f>F219*1.1</f>
        <v>14.099555030599896</v>
      </c>
      <c r="H219" s="27">
        <f>IFERROR(F219*(1-R219),"")</f>
        <v>12.817777300545359</v>
      </c>
      <c r="I219" s="27">
        <f t="shared" si="38"/>
        <v>14.099555030599896</v>
      </c>
      <c r="J219" s="26"/>
      <c r="K219" s="8" t="s">
        <v>59</v>
      </c>
      <c r="L219" s="26"/>
      <c r="M219" s="26"/>
      <c r="N219" s="26"/>
      <c r="O219" s="26"/>
      <c r="P219" s="26"/>
      <c r="Q219" s="26"/>
      <c r="R219" s="20">
        <f>IFERROR(VLOOKUP(A219,'Customer Details'!$A$7:$C$14,3,FALSE),"")</f>
        <v>0</v>
      </c>
    </row>
    <row r="220" spans="1:18" s="40" customFormat="1" ht="12" customHeight="1" x14ac:dyDescent="0.25">
      <c r="A220" s="26" t="s">
        <v>12</v>
      </c>
      <c r="B220" s="23">
        <v>9137018</v>
      </c>
      <c r="C220" s="23" t="s">
        <v>440</v>
      </c>
      <c r="D220" s="26">
        <v>1</v>
      </c>
      <c r="E220" s="26"/>
      <c r="F220" s="27">
        <v>12.817777300545359</v>
      </c>
      <c r="G220" s="27">
        <f>F220*1.1</f>
        <v>14.099555030599896</v>
      </c>
      <c r="H220" s="27">
        <f>IFERROR(F220*(1-R220),"")</f>
        <v>12.817777300545359</v>
      </c>
      <c r="I220" s="27">
        <f t="shared" si="38"/>
        <v>14.099555030599896</v>
      </c>
      <c r="J220" s="26"/>
      <c r="K220" s="8" t="s">
        <v>59</v>
      </c>
      <c r="L220" s="26"/>
      <c r="M220" s="26"/>
      <c r="N220" s="26"/>
      <c r="O220" s="26"/>
      <c r="P220" s="26"/>
      <c r="Q220" s="26"/>
      <c r="R220" s="20">
        <f>IFERROR(VLOOKUP(A220,'Customer Details'!$A$7:$C$14,3,FALSE),"")</f>
        <v>0</v>
      </c>
    </row>
    <row r="221" spans="1:18" s="46" customFormat="1" ht="12" customHeight="1" x14ac:dyDescent="0.25">
      <c r="A221" s="26" t="s">
        <v>12</v>
      </c>
      <c r="B221" s="23">
        <v>9500736</v>
      </c>
      <c r="C221" s="23" t="s">
        <v>342</v>
      </c>
      <c r="D221" s="26">
        <v>1</v>
      </c>
      <c r="E221" s="26"/>
      <c r="F221" s="27">
        <v>8.9970936821135687</v>
      </c>
      <c r="G221" s="27">
        <f>F221*1.1</f>
        <v>9.8968030503249267</v>
      </c>
      <c r="H221" s="27">
        <f>IFERROR(F221*(1-R221),"")</f>
        <v>8.9970936821135687</v>
      </c>
      <c r="I221" s="27">
        <f t="shared" si="38"/>
        <v>9.8968030503249267</v>
      </c>
      <c r="J221" s="26"/>
      <c r="K221" s="8" t="s">
        <v>59</v>
      </c>
      <c r="L221" s="26"/>
      <c r="M221" s="26"/>
      <c r="N221" s="26"/>
      <c r="O221" s="26"/>
      <c r="P221" s="26"/>
      <c r="Q221" s="26"/>
      <c r="R221" s="20">
        <f>IFERROR(VLOOKUP(A221,'Customer Details'!$A$7:$C$14,3,FALSE),"")</f>
        <v>0</v>
      </c>
    </row>
    <row r="222" spans="1:18" s="95" customFormat="1" ht="11.15" customHeight="1" x14ac:dyDescent="0.25">
      <c r="A222" s="76"/>
      <c r="B222" s="75" t="s">
        <v>441</v>
      </c>
      <c r="C222" s="77"/>
      <c r="D222" s="78"/>
      <c r="E222" s="78"/>
      <c r="F222" s="79"/>
      <c r="G222" s="79"/>
      <c r="H222" s="80"/>
      <c r="I222" s="79"/>
      <c r="J222" s="91"/>
      <c r="K222" s="91"/>
      <c r="L222" s="91"/>
      <c r="M222" s="91"/>
      <c r="N222" s="91"/>
      <c r="O222" s="91"/>
      <c r="P222" s="91"/>
      <c r="Q222" s="91"/>
      <c r="R222" s="92" t="str">
        <f>IFERROR(VLOOKUP(A222,'Customer Details'!$A$7:$C$14,3,FALSE),"")</f>
        <v/>
      </c>
    </row>
    <row r="223" spans="1:18" s="40" customFormat="1" ht="12" customHeight="1" x14ac:dyDescent="0.25">
      <c r="A223" s="26" t="s">
        <v>12</v>
      </c>
      <c r="B223" s="23">
        <v>9129671</v>
      </c>
      <c r="C223" s="23" t="s">
        <v>442</v>
      </c>
      <c r="D223" s="26">
        <v>1</v>
      </c>
      <c r="E223" s="26" t="s">
        <v>92</v>
      </c>
      <c r="F223" s="27">
        <v>99.584269796544717</v>
      </c>
      <c r="G223" s="27">
        <f t="shared" ref="G223:G236" si="39">F223*1.1</f>
        <v>109.54269677619919</v>
      </c>
      <c r="H223" s="27">
        <f t="shared" ref="H223:H236" si="40">IFERROR(F223*(1-R223),"")</f>
        <v>99.584269796544717</v>
      </c>
      <c r="I223" s="27">
        <f t="shared" si="38"/>
        <v>109.54269677619919</v>
      </c>
      <c r="J223" s="26"/>
      <c r="K223" s="26"/>
      <c r="L223" s="8" t="s">
        <v>59</v>
      </c>
      <c r="M223" s="8" t="s">
        <v>59</v>
      </c>
      <c r="N223" s="26"/>
      <c r="O223" s="26"/>
      <c r="P223" s="8" t="s">
        <v>59</v>
      </c>
      <c r="Q223" s="26"/>
      <c r="R223" s="20">
        <f>IFERROR(VLOOKUP(A223,'Customer Details'!$A$7:$C$14,3,FALSE),"")</f>
        <v>0</v>
      </c>
    </row>
    <row r="224" spans="1:18" s="40" customFormat="1" ht="12" customHeight="1" x14ac:dyDescent="0.25">
      <c r="A224" s="26" t="s">
        <v>12</v>
      </c>
      <c r="B224" s="23">
        <v>9129674</v>
      </c>
      <c r="C224" s="23" t="s">
        <v>443</v>
      </c>
      <c r="D224" s="26">
        <v>1</v>
      </c>
      <c r="E224" s="26" t="s">
        <v>92</v>
      </c>
      <c r="F224" s="27">
        <v>126.32905512556722</v>
      </c>
      <c r="G224" s="27">
        <f t="shared" si="39"/>
        <v>138.96196063812397</v>
      </c>
      <c r="H224" s="27">
        <f t="shared" si="40"/>
        <v>126.32905512556722</v>
      </c>
      <c r="I224" s="27">
        <f t="shared" si="38"/>
        <v>138.96196063812397</v>
      </c>
      <c r="J224" s="26"/>
      <c r="K224" s="26"/>
      <c r="L224" s="8" t="s">
        <v>59</v>
      </c>
      <c r="M224" s="8" t="s">
        <v>59</v>
      </c>
      <c r="N224" s="26"/>
      <c r="O224" s="26"/>
      <c r="P224" s="8" t="s">
        <v>59</v>
      </c>
      <c r="Q224" s="26"/>
      <c r="R224" s="20">
        <f>IFERROR(VLOOKUP(A224,'Customer Details'!$A$7:$C$14,3,FALSE),"")</f>
        <v>0</v>
      </c>
    </row>
    <row r="225" spans="1:18" s="40" customFormat="1" ht="12" customHeight="1" x14ac:dyDescent="0.25">
      <c r="A225" s="26" t="s">
        <v>12</v>
      </c>
      <c r="B225" s="23">
        <v>9685140</v>
      </c>
      <c r="C225" s="23" t="s">
        <v>444</v>
      </c>
      <c r="D225" s="26">
        <v>1</v>
      </c>
      <c r="E225" s="26"/>
      <c r="F225" s="27">
        <v>118.68768788870365</v>
      </c>
      <c r="G225" s="27">
        <f t="shared" si="39"/>
        <v>130.55645667757403</v>
      </c>
      <c r="H225" s="27">
        <f t="shared" si="40"/>
        <v>118.68768788870365</v>
      </c>
      <c r="I225" s="27">
        <f t="shared" si="38"/>
        <v>130.55645667757403</v>
      </c>
      <c r="J225" s="26"/>
      <c r="K225" s="26"/>
      <c r="L225" s="26"/>
      <c r="M225" s="8" t="s">
        <v>59</v>
      </c>
      <c r="N225" s="26"/>
      <c r="O225" s="26"/>
      <c r="P225" s="8" t="s">
        <v>59</v>
      </c>
      <c r="Q225" s="26"/>
      <c r="R225" s="20">
        <f>IFERROR(VLOOKUP(A225,'Customer Details'!$A$7:$C$14,3,FALSE),"")</f>
        <v>0</v>
      </c>
    </row>
    <row r="226" spans="1:18" s="40" customFormat="1" ht="12" customHeight="1" x14ac:dyDescent="0.25">
      <c r="A226" s="26" t="s">
        <v>12</v>
      </c>
      <c r="B226" s="23">
        <v>9685179</v>
      </c>
      <c r="C226" s="23" t="s">
        <v>445</v>
      </c>
      <c r="D226" s="26">
        <v>1</v>
      </c>
      <c r="E226" s="26" t="s">
        <v>182</v>
      </c>
      <c r="F226" s="27">
        <v>39.562562629567879</v>
      </c>
      <c r="G226" s="27">
        <f t="shared" si="39"/>
        <v>43.518818892524671</v>
      </c>
      <c r="H226" s="27">
        <f t="shared" si="40"/>
        <v>39.562562629567879</v>
      </c>
      <c r="I226" s="27">
        <f t="shared" si="38"/>
        <v>43.518818892524671</v>
      </c>
      <c r="J226" s="26"/>
      <c r="K226" s="26"/>
      <c r="L226" s="26"/>
      <c r="M226" s="8" t="s">
        <v>59</v>
      </c>
      <c r="N226" s="26"/>
      <c r="O226" s="26"/>
      <c r="P226" s="8" t="s">
        <v>59</v>
      </c>
      <c r="Q226" s="26"/>
      <c r="R226" s="20">
        <f>IFERROR(VLOOKUP(A226,'Customer Details'!$A$7:$C$14,3,FALSE),"")</f>
        <v>0</v>
      </c>
    </row>
    <row r="227" spans="1:18" s="40" customFormat="1" ht="12" customHeight="1" x14ac:dyDescent="0.25">
      <c r="A227" s="26" t="s">
        <v>12</v>
      </c>
      <c r="B227" s="23">
        <v>9685181</v>
      </c>
      <c r="C227" s="23" t="s">
        <v>446</v>
      </c>
      <c r="D227" s="26">
        <v>1</v>
      </c>
      <c r="E227" s="26" t="s">
        <v>92</v>
      </c>
      <c r="F227" s="27">
        <v>172.30050640540782</v>
      </c>
      <c r="G227" s="27">
        <f t="shared" si="39"/>
        <v>189.53055704594863</v>
      </c>
      <c r="H227" s="27">
        <f t="shared" si="40"/>
        <v>172.30050640540782</v>
      </c>
      <c r="I227" s="27">
        <f t="shared" si="38"/>
        <v>189.53055704594863</v>
      </c>
      <c r="J227" s="26"/>
      <c r="K227" s="26"/>
      <c r="L227" s="26"/>
      <c r="M227" s="8" t="s">
        <v>59</v>
      </c>
      <c r="N227" s="26"/>
      <c r="O227" s="26"/>
      <c r="P227" s="8" t="s">
        <v>59</v>
      </c>
      <c r="Q227" s="26"/>
      <c r="R227" s="20">
        <f>IFERROR(VLOOKUP(A227,'Customer Details'!$A$7:$C$14,3,FALSE),"")</f>
        <v>0</v>
      </c>
    </row>
    <row r="228" spans="1:18" s="40" customFormat="1" ht="12" customHeight="1" x14ac:dyDescent="0.25">
      <c r="A228" s="26" t="s">
        <v>12</v>
      </c>
      <c r="B228" s="23">
        <v>9685175</v>
      </c>
      <c r="C228" s="23" t="s">
        <v>447</v>
      </c>
      <c r="D228" s="26">
        <v>1</v>
      </c>
      <c r="E228" s="26" t="s">
        <v>92</v>
      </c>
      <c r="F228" s="27">
        <v>145.43247321772617</v>
      </c>
      <c r="G228" s="27">
        <f t="shared" si="39"/>
        <v>159.97572053949881</v>
      </c>
      <c r="H228" s="27">
        <f t="shared" si="40"/>
        <v>145.43247321772617</v>
      </c>
      <c r="I228" s="27">
        <f t="shared" si="38"/>
        <v>159.97572053949881</v>
      </c>
      <c r="J228" s="26"/>
      <c r="K228" s="26"/>
      <c r="L228" s="26"/>
      <c r="M228" s="8" t="s">
        <v>59</v>
      </c>
      <c r="N228" s="26"/>
      <c r="O228" s="26"/>
      <c r="P228" s="8" t="s">
        <v>59</v>
      </c>
      <c r="Q228" s="26"/>
      <c r="R228" s="20">
        <f>IFERROR(VLOOKUP(A228,'Customer Details'!$A$7:$C$14,3,FALSE),"")</f>
        <v>0</v>
      </c>
    </row>
    <row r="229" spans="1:18" s="40" customFormat="1" ht="12" customHeight="1" x14ac:dyDescent="0.25">
      <c r="A229" s="26" t="s">
        <v>12</v>
      </c>
      <c r="B229" s="23">
        <v>9685122</v>
      </c>
      <c r="C229" s="23" t="s">
        <v>448</v>
      </c>
      <c r="D229" s="26">
        <v>1</v>
      </c>
      <c r="E229" s="26"/>
      <c r="F229" s="27">
        <v>61.254185753567739</v>
      </c>
      <c r="G229" s="27">
        <f t="shared" si="39"/>
        <v>67.379604328924515</v>
      </c>
      <c r="H229" s="27">
        <f t="shared" si="40"/>
        <v>61.254185753567739</v>
      </c>
      <c r="I229" s="27">
        <f t="shared" si="38"/>
        <v>67.379604328924515</v>
      </c>
      <c r="J229" s="26"/>
      <c r="K229" s="26"/>
      <c r="L229" s="26"/>
      <c r="M229" s="8" t="s">
        <v>59</v>
      </c>
      <c r="N229" s="26"/>
      <c r="O229" s="26"/>
      <c r="P229" s="8" t="s">
        <v>59</v>
      </c>
      <c r="Q229" s="26"/>
      <c r="R229" s="20">
        <f>IFERROR(VLOOKUP(A229,'Customer Details'!$A$7:$C$14,3,FALSE),"")</f>
        <v>0</v>
      </c>
    </row>
    <row r="230" spans="1:18" s="40" customFormat="1" ht="12" customHeight="1" x14ac:dyDescent="0.25">
      <c r="A230" s="26" t="s">
        <v>12</v>
      </c>
      <c r="B230" s="23">
        <v>9685144</v>
      </c>
      <c r="C230" s="23" t="s">
        <v>449</v>
      </c>
      <c r="D230" s="26">
        <v>1</v>
      </c>
      <c r="E230" s="26" t="s">
        <v>182</v>
      </c>
      <c r="F230" s="27">
        <v>61.254185753567739</v>
      </c>
      <c r="G230" s="27">
        <f t="shared" si="39"/>
        <v>67.379604328924515</v>
      </c>
      <c r="H230" s="27">
        <f t="shared" si="40"/>
        <v>61.254185753567739</v>
      </c>
      <c r="I230" s="27">
        <f t="shared" si="38"/>
        <v>67.379604328924515</v>
      </c>
      <c r="J230" s="26"/>
      <c r="K230" s="26"/>
      <c r="L230" s="26"/>
      <c r="M230" s="8" t="s">
        <v>59</v>
      </c>
      <c r="N230" s="26"/>
      <c r="O230" s="26"/>
      <c r="P230" s="8" t="s">
        <v>59</v>
      </c>
      <c r="Q230" s="26"/>
      <c r="R230" s="20">
        <f>IFERROR(VLOOKUP(A230,'Customer Details'!$A$7:$C$14,3,FALSE),"")</f>
        <v>0</v>
      </c>
    </row>
    <row r="231" spans="1:18" s="40" customFormat="1" ht="12" customHeight="1" x14ac:dyDescent="0.25">
      <c r="A231" s="26" t="s">
        <v>12</v>
      </c>
      <c r="B231" s="23">
        <v>9685120</v>
      </c>
      <c r="C231" s="23" t="s">
        <v>450</v>
      </c>
      <c r="D231" s="26">
        <v>1</v>
      </c>
      <c r="E231" s="26"/>
      <c r="F231" s="27">
        <v>26.868033187681615</v>
      </c>
      <c r="G231" s="27">
        <f t="shared" si="39"/>
        <v>29.554836506449778</v>
      </c>
      <c r="H231" s="27">
        <f t="shared" si="40"/>
        <v>26.868033187681615</v>
      </c>
      <c r="I231" s="27">
        <f t="shared" si="38"/>
        <v>29.554836506449778</v>
      </c>
      <c r="J231" s="26"/>
      <c r="K231" s="26"/>
      <c r="L231" s="26"/>
      <c r="M231" s="8" t="s">
        <v>59</v>
      </c>
      <c r="N231" s="26"/>
      <c r="O231" s="26"/>
      <c r="P231" s="8" t="s">
        <v>59</v>
      </c>
      <c r="Q231" s="26"/>
      <c r="R231" s="20">
        <f>IFERROR(VLOOKUP(A231,'Customer Details'!$A$7:$C$14,3,FALSE),"")</f>
        <v>0</v>
      </c>
    </row>
    <row r="232" spans="1:18" s="40" customFormat="1" ht="12" customHeight="1" x14ac:dyDescent="0.25">
      <c r="A232" s="26" t="s">
        <v>12</v>
      </c>
      <c r="B232" s="23">
        <v>9016332</v>
      </c>
      <c r="C232" s="23" t="s">
        <v>451</v>
      </c>
      <c r="D232" s="26">
        <v>1</v>
      </c>
      <c r="E232" s="26" t="s">
        <v>92</v>
      </c>
      <c r="F232" s="27">
        <v>23.047349569249828</v>
      </c>
      <c r="G232" s="27">
        <f t="shared" si="39"/>
        <v>25.352084526174814</v>
      </c>
      <c r="H232" s="27">
        <f t="shared" si="40"/>
        <v>23.047349569249828</v>
      </c>
      <c r="I232" s="27">
        <f t="shared" si="38"/>
        <v>25.352084526174814</v>
      </c>
      <c r="J232" s="26"/>
      <c r="K232" s="26"/>
      <c r="L232" s="8" t="s">
        <v>59</v>
      </c>
      <c r="M232" s="8" t="s">
        <v>59</v>
      </c>
      <c r="N232" s="26"/>
      <c r="O232" s="26"/>
      <c r="P232" s="8" t="s">
        <v>59</v>
      </c>
      <c r="Q232" s="26"/>
      <c r="R232" s="20">
        <f>IFERROR(VLOOKUP(A232,'Customer Details'!$A$7:$C$14,3,FALSE),"")</f>
        <v>0</v>
      </c>
    </row>
    <row r="233" spans="1:18" s="40" customFormat="1" ht="12" customHeight="1" x14ac:dyDescent="0.25">
      <c r="A233" s="26" t="s">
        <v>12</v>
      </c>
      <c r="B233" s="23">
        <v>9685136</v>
      </c>
      <c r="C233" s="23" t="s">
        <v>452</v>
      </c>
      <c r="D233" s="26">
        <v>1</v>
      </c>
      <c r="E233" s="26" t="s">
        <v>92</v>
      </c>
      <c r="F233" s="27">
        <v>39.562562629567879</v>
      </c>
      <c r="G233" s="27">
        <f t="shared" si="39"/>
        <v>43.518818892524671</v>
      </c>
      <c r="H233" s="27">
        <f t="shared" si="40"/>
        <v>39.562562629567879</v>
      </c>
      <c r="I233" s="27">
        <f t="shared" si="38"/>
        <v>43.518818892524671</v>
      </c>
      <c r="J233" s="26"/>
      <c r="K233" s="26"/>
      <c r="L233" s="8" t="s">
        <v>59</v>
      </c>
      <c r="M233" s="8" t="s">
        <v>59</v>
      </c>
      <c r="N233" s="26"/>
      <c r="O233" s="26"/>
      <c r="P233" s="8" t="s">
        <v>59</v>
      </c>
      <c r="Q233" s="26"/>
      <c r="R233" s="20">
        <f>IFERROR(VLOOKUP(A233,'Customer Details'!$A$7:$C$14,3,FALSE),"")</f>
        <v>0</v>
      </c>
    </row>
    <row r="234" spans="1:18" s="40" customFormat="1" ht="12" customHeight="1" x14ac:dyDescent="0.25">
      <c r="A234" s="26" t="s">
        <v>12</v>
      </c>
      <c r="B234" s="23">
        <v>9420657</v>
      </c>
      <c r="C234" s="23" t="s">
        <v>453</v>
      </c>
      <c r="D234" s="26">
        <v>1</v>
      </c>
      <c r="E234" s="26"/>
      <c r="F234" s="27">
        <v>15.405982332386246</v>
      </c>
      <c r="G234" s="27">
        <f t="shared" si="39"/>
        <v>16.946580565624874</v>
      </c>
      <c r="H234" s="27">
        <f t="shared" si="40"/>
        <v>15.405982332386246</v>
      </c>
      <c r="I234" s="27">
        <f t="shared" si="38"/>
        <v>16.946580565624874</v>
      </c>
      <c r="J234" s="26"/>
      <c r="K234" s="26"/>
      <c r="L234" s="8" t="s">
        <v>59</v>
      </c>
      <c r="M234" s="8" t="s">
        <v>59</v>
      </c>
      <c r="N234" s="26"/>
      <c r="O234" s="26"/>
      <c r="P234" s="8" t="s">
        <v>59</v>
      </c>
      <c r="Q234" s="26"/>
      <c r="R234" s="20">
        <f>IFERROR(VLOOKUP(A234,'Customer Details'!$A$7:$C$14,3,FALSE),"")</f>
        <v>0</v>
      </c>
    </row>
    <row r="235" spans="1:18" s="40" customFormat="1" ht="12" customHeight="1" x14ac:dyDescent="0.25">
      <c r="A235" s="26" t="s">
        <v>12</v>
      </c>
      <c r="B235" s="23">
        <v>9420659</v>
      </c>
      <c r="C235" s="23" t="s">
        <v>454</v>
      </c>
      <c r="D235" s="26">
        <v>1</v>
      </c>
      <c r="E235" s="26" t="s">
        <v>92</v>
      </c>
      <c r="F235" s="27">
        <v>19.226665950818035</v>
      </c>
      <c r="G235" s="27">
        <f t="shared" si="39"/>
        <v>21.149332545899838</v>
      </c>
      <c r="H235" s="27">
        <f t="shared" si="40"/>
        <v>19.226665950818035</v>
      </c>
      <c r="I235" s="27">
        <f t="shared" si="38"/>
        <v>21.149332545899838</v>
      </c>
      <c r="J235" s="26"/>
      <c r="K235" s="26"/>
      <c r="L235" s="8" t="s">
        <v>59</v>
      </c>
      <c r="M235" s="8" t="s">
        <v>59</v>
      </c>
      <c r="N235" s="26"/>
      <c r="O235" s="26"/>
      <c r="P235" s="8" t="s">
        <v>59</v>
      </c>
      <c r="Q235" s="26"/>
      <c r="R235" s="20">
        <f>IFERROR(VLOOKUP(A235,'Customer Details'!$A$7:$C$14,3,FALSE),"")</f>
        <v>0</v>
      </c>
    </row>
    <row r="236" spans="1:18" s="46" customFormat="1" ht="12" customHeight="1" x14ac:dyDescent="0.25">
      <c r="A236" s="26" t="s">
        <v>12</v>
      </c>
      <c r="B236" s="23">
        <v>9707287</v>
      </c>
      <c r="C236" s="23" t="s">
        <v>455</v>
      </c>
      <c r="D236" s="26">
        <v>1</v>
      </c>
      <c r="E236" s="26" t="s">
        <v>182</v>
      </c>
      <c r="F236" s="27">
        <v>39.562562629567879</v>
      </c>
      <c r="G236" s="27">
        <f t="shared" si="39"/>
        <v>43.518818892524671</v>
      </c>
      <c r="H236" s="27">
        <f t="shared" si="40"/>
        <v>39.562562629567879</v>
      </c>
      <c r="I236" s="27">
        <f t="shared" si="38"/>
        <v>43.518818892524671</v>
      </c>
      <c r="J236" s="26"/>
      <c r="K236" s="26"/>
      <c r="L236" s="8" t="s">
        <v>59</v>
      </c>
      <c r="M236" s="8" t="s">
        <v>59</v>
      </c>
      <c r="N236" s="26"/>
      <c r="O236" s="26"/>
      <c r="P236" s="8" t="s">
        <v>59</v>
      </c>
      <c r="Q236" s="26"/>
      <c r="R236" s="20">
        <f>IFERROR(VLOOKUP(A236,'Customer Details'!$A$7:$C$14,3,FALSE),"")</f>
        <v>0</v>
      </c>
    </row>
    <row r="237" spans="1:18" s="95" customFormat="1" ht="11.15" customHeight="1" x14ac:dyDescent="0.25">
      <c r="A237" s="76"/>
      <c r="B237" s="75" t="s">
        <v>456</v>
      </c>
      <c r="C237" s="77"/>
      <c r="D237" s="78"/>
      <c r="E237" s="78"/>
      <c r="F237" s="79"/>
      <c r="G237" s="79"/>
      <c r="H237" s="80"/>
      <c r="I237" s="79"/>
      <c r="J237" s="91"/>
      <c r="K237" s="91"/>
      <c r="L237" s="91"/>
      <c r="M237" s="91"/>
      <c r="N237" s="91"/>
      <c r="O237" s="91"/>
      <c r="P237" s="91"/>
      <c r="Q237" s="91"/>
      <c r="R237" s="92" t="str">
        <f>IFERROR(VLOOKUP(A237,'Customer Details'!$A$7:$C$14,3,FALSE),"")</f>
        <v/>
      </c>
    </row>
    <row r="238" spans="1:18" s="46" customFormat="1" ht="12" customHeight="1" x14ac:dyDescent="0.25">
      <c r="A238" s="26" t="s">
        <v>12</v>
      </c>
      <c r="B238" s="23">
        <v>9000990</v>
      </c>
      <c r="C238" s="40" t="s">
        <v>457</v>
      </c>
      <c r="D238" s="26">
        <v>1</v>
      </c>
      <c r="E238" s="26" t="s">
        <v>182</v>
      </c>
      <c r="F238" s="27">
        <v>3.9439314770908793</v>
      </c>
      <c r="G238" s="27">
        <f>F238*1.1</f>
        <v>4.3383246247999674</v>
      </c>
      <c r="H238" s="27">
        <f>IFERROR(F238*(1-R238),"")</f>
        <v>3.9439314770908793</v>
      </c>
      <c r="I238" s="27">
        <f t="shared" si="38"/>
        <v>4.3383246247999674</v>
      </c>
      <c r="J238" s="26"/>
      <c r="K238" s="26"/>
      <c r="L238" s="26"/>
      <c r="M238" s="26"/>
      <c r="N238" s="8" t="s">
        <v>59</v>
      </c>
      <c r="O238" s="26"/>
      <c r="P238" s="26"/>
      <c r="Q238" s="26"/>
      <c r="R238" s="20">
        <f>IFERROR(VLOOKUP(A238,'Customer Details'!$A$7:$C$14,3,FALSE),"")</f>
        <v>0</v>
      </c>
    </row>
    <row r="239" spans="1:18" s="40" customFormat="1" ht="12" customHeight="1" x14ac:dyDescent="0.25">
      <c r="A239" s="26" t="s">
        <v>12</v>
      </c>
      <c r="B239" s="23">
        <v>9014216</v>
      </c>
      <c r="C239" s="40" t="s">
        <v>458</v>
      </c>
      <c r="D239" s="26">
        <v>1</v>
      </c>
      <c r="E239" s="26" t="s">
        <v>182</v>
      </c>
      <c r="F239" s="27">
        <v>3.9439314770908793</v>
      </c>
      <c r="G239" s="27">
        <f>F239*1.1</f>
        <v>4.3383246247999674</v>
      </c>
      <c r="H239" s="27">
        <f>IFERROR(F239*(1-R239),"")</f>
        <v>3.9439314770908793</v>
      </c>
      <c r="I239" s="27">
        <f t="shared" si="38"/>
        <v>4.3383246247999674</v>
      </c>
      <c r="J239" s="26"/>
      <c r="K239" s="26"/>
      <c r="L239" s="26"/>
      <c r="M239" s="26"/>
      <c r="N239" s="8" t="s">
        <v>59</v>
      </c>
      <c r="O239" s="26"/>
      <c r="P239" s="26"/>
      <c r="Q239" s="26"/>
      <c r="R239" s="20">
        <f>IFERROR(VLOOKUP(A239,'Customer Details'!$A$7:$C$14,3,FALSE),"")</f>
        <v>0</v>
      </c>
    </row>
    <row r="240" spans="1:18" s="40" customFormat="1" ht="12" customHeight="1" x14ac:dyDescent="0.25">
      <c r="A240" s="26" t="s">
        <v>12</v>
      </c>
      <c r="B240" s="23">
        <v>9014164</v>
      </c>
      <c r="C240" s="40" t="s">
        <v>459</v>
      </c>
      <c r="D240" s="26">
        <v>1</v>
      </c>
      <c r="E240" s="26" t="s">
        <v>182</v>
      </c>
      <c r="F240" s="27">
        <v>11.585298713954456</v>
      </c>
      <c r="G240" s="27">
        <f>F240*1.1</f>
        <v>12.743828585349902</v>
      </c>
      <c r="H240" s="27">
        <f>IFERROR(F240*(1-R240),"")</f>
        <v>11.585298713954456</v>
      </c>
      <c r="I240" s="27">
        <f t="shared" si="38"/>
        <v>12.743828585349902</v>
      </c>
      <c r="J240" s="26"/>
      <c r="K240" s="26"/>
      <c r="L240" s="26"/>
      <c r="M240" s="26"/>
      <c r="N240" s="8" t="s">
        <v>59</v>
      </c>
      <c r="O240" s="26"/>
      <c r="P240" s="26"/>
      <c r="Q240" s="26"/>
      <c r="R240" s="20">
        <f>IFERROR(VLOOKUP(A240,'Customer Details'!$A$7:$C$14,3,FALSE),"")</f>
        <v>0</v>
      </c>
    </row>
    <row r="241" spans="1:18" s="40" customFormat="1" ht="12" customHeight="1" x14ac:dyDescent="0.25">
      <c r="A241" s="26" t="s">
        <v>12</v>
      </c>
      <c r="B241" s="23">
        <v>9014172</v>
      </c>
      <c r="C241" s="40" t="s">
        <v>460</v>
      </c>
      <c r="D241" s="26">
        <v>1</v>
      </c>
      <c r="E241" s="26" t="s">
        <v>92</v>
      </c>
      <c r="F241" s="27">
        <v>3.9439314770908793</v>
      </c>
      <c r="G241" s="27">
        <f>F241*1.1</f>
        <v>4.3383246247999674</v>
      </c>
      <c r="H241" s="27">
        <f>IFERROR(F241*(1-R241),"")</f>
        <v>3.9439314770908793</v>
      </c>
      <c r="I241" s="27">
        <f t="shared" si="38"/>
        <v>4.3383246247999674</v>
      </c>
      <c r="J241" s="26"/>
      <c r="K241" s="26"/>
      <c r="L241" s="26"/>
      <c r="M241" s="26"/>
      <c r="N241" s="8" t="s">
        <v>59</v>
      </c>
      <c r="O241" s="26"/>
      <c r="P241" s="26"/>
      <c r="Q241" s="26"/>
      <c r="R241" s="20">
        <f>IFERROR(VLOOKUP(A241,'Customer Details'!$A$7:$C$14,3,FALSE),"")</f>
        <v>0</v>
      </c>
    </row>
    <row r="242" spans="1:18" s="46" customFormat="1" ht="12" customHeight="1" x14ac:dyDescent="0.25">
      <c r="A242" s="26" t="s">
        <v>12</v>
      </c>
      <c r="B242" s="23">
        <v>9014180</v>
      </c>
      <c r="C242" s="40" t="s">
        <v>461</v>
      </c>
      <c r="D242" s="26">
        <v>1</v>
      </c>
      <c r="E242" s="26" t="s">
        <v>182</v>
      </c>
      <c r="F242" s="27">
        <v>3.9439314770908793</v>
      </c>
      <c r="G242" s="27">
        <f>F242*1.1</f>
        <v>4.3383246247999674</v>
      </c>
      <c r="H242" s="27">
        <f>IFERROR(F242*(1-R242),"")</f>
        <v>3.9439314770908793</v>
      </c>
      <c r="I242" s="27">
        <f t="shared" si="38"/>
        <v>4.3383246247999674</v>
      </c>
      <c r="J242" s="26"/>
      <c r="K242" s="26"/>
      <c r="L242" s="26"/>
      <c r="M242" s="26"/>
      <c r="N242" s="8" t="s">
        <v>59</v>
      </c>
      <c r="O242" s="26"/>
      <c r="P242" s="26"/>
      <c r="Q242" s="26"/>
      <c r="R242" s="20">
        <f>IFERROR(VLOOKUP(A242,'Customer Details'!$A$7:$C$14,3,FALSE),"")</f>
        <v>0</v>
      </c>
    </row>
    <row r="243" spans="1:18" s="95" customFormat="1" ht="11.15" customHeight="1" x14ac:dyDescent="0.25">
      <c r="A243" s="76"/>
      <c r="B243" s="75" t="s">
        <v>462</v>
      </c>
      <c r="C243" s="77"/>
      <c r="D243" s="78"/>
      <c r="E243" s="78"/>
      <c r="F243" s="79"/>
      <c r="G243" s="79"/>
      <c r="H243" s="80"/>
      <c r="I243" s="79"/>
      <c r="J243" s="91"/>
      <c r="K243" s="91"/>
      <c r="L243" s="91"/>
      <c r="M243" s="91"/>
      <c r="N243" s="91"/>
      <c r="O243" s="91"/>
      <c r="P243" s="91"/>
      <c r="Q243" s="91"/>
      <c r="R243" s="92" t="str">
        <f>IFERROR(VLOOKUP(A243,'Customer Details'!$A$7:$C$14,3,FALSE),"")</f>
        <v/>
      </c>
    </row>
    <row r="244" spans="1:18" s="40" customFormat="1" ht="12" customHeight="1" x14ac:dyDescent="0.25">
      <c r="A244" s="26" t="s">
        <v>12</v>
      </c>
      <c r="B244" s="23">
        <v>9146072</v>
      </c>
      <c r="C244" s="23" t="s">
        <v>463</v>
      </c>
      <c r="D244" s="26">
        <v>1</v>
      </c>
      <c r="E244" s="26" t="s">
        <v>182</v>
      </c>
      <c r="F244" s="27">
        <v>331.65998765161117</v>
      </c>
      <c r="G244" s="27">
        <f>F244*1.1</f>
        <v>364.82598641677231</v>
      </c>
      <c r="H244" s="27">
        <f>IFERROR(F244*(1-R244),"")</f>
        <v>331.65998765161117</v>
      </c>
      <c r="I244" s="27">
        <f t="shared" si="38"/>
        <v>364.82598641677231</v>
      </c>
      <c r="J244" s="26"/>
      <c r="K244" s="26"/>
      <c r="L244" s="26"/>
      <c r="M244" s="26"/>
      <c r="N244" s="26"/>
      <c r="O244" s="8" t="s">
        <v>59</v>
      </c>
      <c r="P244" s="26"/>
      <c r="Q244" s="26"/>
      <c r="R244" s="20">
        <f>IFERROR(VLOOKUP(A244,'Customer Details'!$A$7:$C$14,3,FALSE),"")</f>
        <v>0</v>
      </c>
    </row>
    <row r="245" spans="1:18" s="40" customFormat="1" ht="12" customHeight="1" x14ac:dyDescent="0.25">
      <c r="A245" s="26" t="s">
        <v>12</v>
      </c>
      <c r="B245" s="23">
        <v>9132077</v>
      </c>
      <c r="C245" s="23" t="s">
        <v>706</v>
      </c>
      <c r="D245" s="26">
        <v>1</v>
      </c>
      <c r="E245" s="26" t="s">
        <v>511</v>
      </c>
      <c r="F245" s="27">
        <v>10.229572268704469</v>
      </c>
      <c r="G245" s="27">
        <f>F245*1.1</f>
        <v>11.252529495574917</v>
      </c>
      <c r="H245" s="27">
        <f>IFERROR(F245*(1-R245),"")</f>
        <v>10.229572268704469</v>
      </c>
      <c r="I245" s="27">
        <f t="shared" si="38"/>
        <v>11.252529495574917</v>
      </c>
      <c r="J245" s="26"/>
      <c r="K245" s="26"/>
      <c r="L245" s="26"/>
      <c r="M245" s="26"/>
      <c r="N245" s="26"/>
      <c r="O245" s="8" t="s">
        <v>59</v>
      </c>
      <c r="P245" s="26"/>
      <c r="Q245" s="26"/>
      <c r="R245" s="20">
        <f>IFERROR(VLOOKUP(A245,'Customer Details'!$A$7:$C$14,3,FALSE),"")</f>
        <v>0</v>
      </c>
    </row>
    <row r="246" spans="1:18" s="95" customFormat="1" ht="11.15" customHeight="1" x14ac:dyDescent="0.25">
      <c r="A246" s="76"/>
      <c r="B246" s="75" t="s">
        <v>464</v>
      </c>
      <c r="C246" s="77"/>
      <c r="D246" s="78"/>
      <c r="E246" s="78"/>
      <c r="F246" s="79"/>
      <c r="G246" s="79"/>
      <c r="H246" s="80"/>
      <c r="I246" s="79"/>
      <c r="J246" s="91"/>
      <c r="K246" s="91"/>
      <c r="L246" s="91"/>
      <c r="M246" s="91"/>
      <c r="N246" s="91"/>
      <c r="O246" s="91"/>
      <c r="P246" s="91"/>
      <c r="Q246" s="91"/>
      <c r="R246" s="92" t="str">
        <f>IFERROR(VLOOKUP(A246,'Customer Details'!$A$7:$C$14,3,FALSE),"")</f>
        <v/>
      </c>
    </row>
    <row r="247" spans="1:18" s="40" customFormat="1" ht="12" customHeight="1" x14ac:dyDescent="0.25">
      <c r="A247" s="26" t="s">
        <v>12</v>
      </c>
      <c r="B247" s="23">
        <v>9154122</v>
      </c>
      <c r="C247" s="23" t="s">
        <v>465</v>
      </c>
      <c r="D247" s="26">
        <v>1</v>
      </c>
      <c r="E247" s="26"/>
      <c r="F247" s="27">
        <v>23.047349569249828</v>
      </c>
      <c r="G247" s="27">
        <f>F247*1.1</f>
        <v>25.352084526174814</v>
      </c>
      <c r="H247" s="27">
        <f>IFERROR(F247*(1-R247),"")</f>
        <v>23.047349569249828</v>
      </c>
      <c r="I247" s="27">
        <f t="shared" si="38"/>
        <v>25.352084526174814</v>
      </c>
      <c r="J247" s="8" t="s">
        <v>59</v>
      </c>
      <c r="K247" s="8" t="s">
        <v>59</v>
      </c>
      <c r="L247" s="8" t="s">
        <v>59</v>
      </c>
      <c r="M247" s="8" t="s">
        <v>59</v>
      </c>
      <c r="N247" s="8" t="s">
        <v>59</v>
      </c>
      <c r="O247" s="8" t="s">
        <v>59</v>
      </c>
      <c r="P247" s="8" t="s">
        <v>59</v>
      </c>
      <c r="Q247" s="8" t="s">
        <v>59</v>
      </c>
      <c r="R247" s="20">
        <f>IFERROR(VLOOKUP(A247,'Customer Details'!$A$7:$C$14,3,FALSE),"")</f>
        <v>0</v>
      </c>
    </row>
    <row r="248" spans="1:18" s="40" customFormat="1" ht="12" customHeight="1" x14ac:dyDescent="0.25">
      <c r="A248" s="26" t="s">
        <v>12</v>
      </c>
      <c r="B248" s="23">
        <v>5008587</v>
      </c>
      <c r="C248" s="23" t="s">
        <v>466</v>
      </c>
      <c r="D248" s="26">
        <v>1</v>
      </c>
      <c r="E248" s="26" t="s">
        <v>92</v>
      </c>
      <c r="F248" s="27">
        <v>20.459144537408939</v>
      </c>
      <c r="G248" s="27">
        <f>F248*1.1</f>
        <v>22.505058991149834</v>
      </c>
      <c r="H248" s="27">
        <f>IFERROR(F248*(1-R248),"")</f>
        <v>20.459144537408939</v>
      </c>
      <c r="I248" s="27">
        <f t="shared" si="38"/>
        <v>22.505058991149834</v>
      </c>
      <c r="J248" s="8" t="s">
        <v>59</v>
      </c>
      <c r="K248" s="8" t="s">
        <v>59</v>
      </c>
      <c r="L248" s="8" t="s">
        <v>59</v>
      </c>
      <c r="M248" s="8" t="s">
        <v>59</v>
      </c>
      <c r="N248" s="8" t="s">
        <v>59</v>
      </c>
      <c r="O248" s="8" t="s">
        <v>59</v>
      </c>
      <c r="P248" s="8" t="s">
        <v>59</v>
      </c>
      <c r="Q248" s="8" t="s">
        <v>59</v>
      </c>
      <c r="R248" s="20">
        <f>IFERROR(VLOOKUP(A248,'Customer Details'!$A$7:$C$14,3,FALSE),"")</f>
        <v>0</v>
      </c>
    </row>
    <row r="249" spans="1:18" s="46" customFormat="1" ht="12" customHeight="1" x14ac:dyDescent="0.25">
      <c r="A249" s="26" t="s">
        <v>12</v>
      </c>
      <c r="B249" s="23">
        <v>9015819</v>
      </c>
      <c r="C249" s="23" t="s">
        <v>467</v>
      </c>
      <c r="D249" s="26">
        <v>1</v>
      </c>
      <c r="E249" s="26"/>
      <c r="F249" s="27">
        <v>60.021707166976825</v>
      </c>
      <c r="G249" s="27">
        <f>F249*1.1</f>
        <v>66.023877883674515</v>
      </c>
      <c r="H249" s="27">
        <f>IFERROR(F249*(1-R249),"")</f>
        <v>60.021707166976825</v>
      </c>
      <c r="I249" s="27">
        <f t="shared" si="38"/>
        <v>66.023877883674515</v>
      </c>
      <c r="J249" s="8" t="s">
        <v>59</v>
      </c>
      <c r="K249" s="8" t="s">
        <v>59</v>
      </c>
      <c r="L249" s="8" t="s">
        <v>59</v>
      </c>
      <c r="M249" s="8" t="s">
        <v>59</v>
      </c>
      <c r="N249" s="8" t="s">
        <v>59</v>
      </c>
      <c r="O249" s="8" t="s">
        <v>59</v>
      </c>
      <c r="P249" s="8" t="s">
        <v>59</v>
      </c>
      <c r="Q249" s="8" t="s">
        <v>59</v>
      </c>
      <c r="R249" s="20">
        <f>IFERROR(VLOOKUP(A249,'Customer Details'!$A$7:$C$14,3,FALSE),"")</f>
        <v>0</v>
      </c>
    </row>
    <row r="250" spans="1:18" s="126" customFormat="1" ht="18.5" x14ac:dyDescent="0.25">
      <c r="A250" s="141"/>
      <c r="B250" s="140" t="s">
        <v>608</v>
      </c>
      <c r="C250" s="127"/>
      <c r="D250" s="142"/>
      <c r="E250" s="142"/>
      <c r="F250" s="150"/>
      <c r="G250" s="150"/>
      <c r="H250" s="149"/>
      <c r="I250" s="146"/>
      <c r="J250" s="146"/>
      <c r="K250" s="146"/>
      <c r="L250" s="146"/>
      <c r="M250" s="146"/>
      <c r="N250" s="146"/>
      <c r="O250" s="146"/>
      <c r="P250" s="146"/>
      <c r="Q250" s="152"/>
    </row>
    <row r="251" spans="1:18" s="95" customFormat="1" ht="11.15" customHeight="1" x14ac:dyDescent="0.25">
      <c r="A251" s="76"/>
      <c r="B251" s="75" t="s">
        <v>653</v>
      </c>
      <c r="C251" s="77"/>
      <c r="D251" s="78"/>
      <c r="E251" s="78"/>
      <c r="F251" s="80"/>
      <c r="G251" s="80"/>
      <c r="H251" s="79"/>
      <c r="I251" s="91"/>
      <c r="J251" s="91"/>
      <c r="K251" s="91"/>
      <c r="L251" s="91"/>
      <c r="M251" s="91"/>
      <c r="N251" s="91"/>
      <c r="O251" s="91"/>
      <c r="P251" s="91"/>
      <c r="Q251" s="92" t="str">
        <f>IFERROR(VLOOKUP(A251,'[2]Customer Details'!$A$7:$C$14,3,FALSE),"")</f>
        <v/>
      </c>
    </row>
    <row r="252" spans="1:18" s="46" customFormat="1" ht="12" customHeight="1" x14ac:dyDescent="0.25">
      <c r="A252" s="26" t="s">
        <v>12</v>
      </c>
      <c r="B252" s="23">
        <v>9025739</v>
      </c>
      <c r="C252" s="23" t="s">
        <v>654</v>
      </c>
      <c r="D252" s="26">
        <v>1</v>
      </c>
      <c r="E252" s="26" t="s">
        <v>182</v>
      </c>
      <c r="F252" s="27">
        <v>8.8825000000000003</v>
      </c>
      <c r="G252" s="27">
        <f t="shared" ref="G252:G256" si="41">F252*1.1</f>
        <v>9.7707500000000014</v>
      </c>
      <c r="H252" s="27">
        <f t="shared" ref="H252:H256" si="42">IFERROR(F252*(1-R252),"")</f>
        <v>8.8825000000000003</v>
      </c>
      <c r="I252" s="27">
        <f t="shared" ref="I252:I256" si="43">IFERROR(H252*1.1,"")</f>
        <v>9.7707500000000014</v>
      </c>
      <c r="J252" s="8"/>
      <c r="K252" s="8" t="s">
        <v>59</v>
      </c>
      <c r="L252" s="8"/>
      <c r="M252" s="8"/>
      <c r="N252" s="8"/>
      <c r="O252" s="8"/>
      <c r="P252" s="8"/>
      <c r="Q252" s="8"/>
      <c r="R252" s="20">
        <f>IFERROR(VLOOKUP(A252,'Customer Details'!$A$7:$C$14,3,FALSE),"")</f>
        <v>0</v>
      </c>
    </row>
    <row r="253" spans="1:18" s="46" customFormat="1" ht="12" customHeight="1" x14ac:dyDescent="0.25">
      <c r="A253" s="26" t="s">
        <v>12</v>
      </c>
      <c r="B253" s="23">
        <v>9025743</v>
      </c>
      <c r="C253" s="23" t="s">
        <v>655</v>
      </c>
      <c r="D253" s="26">
        <v>1</v>
      </c>
      <c r="E253" s="26" t="s">
        <v>182</v>
      </c>
      <c r="F253" s="27">
        <v>8.8825000000000003</v>
      </c>
      <c r="G253" s="27">
        <f t="shared" si="41"/>
        <v>9.7707500000000014</v>
      </c>
      <c r="H253" s="27">
        <f t="shared" si="42"/>
        <v>8.8825000000000003</v>
      </c>
      <c r="I253" s="27">
        <f t="shared" si="43"/>
        <v>9.7707500000000014</v>
      </c>
      <c r="J253" s="8"/>
      <c r="K253" s="8" t="s">
        <v>59</v>
      </c>
      <c r="L253" s="8"/>
      <c r="M253" s="8"/>
      <c r="N253" s="8"/>
      <c r="O253" s="8"/>
      <c r="P253" s="8"/>
      <c r="Q253" s="8"/>
      <c r="R253" s="20">
        <f>IFERROR(VLOOKUP(A253,'Customer Details'!$A$7:$C$14,3,FALSE),"")</f>
        <v>0</v>
      </c>
    </row>
    <row r="254" spans="1:18" s="46" customFormat="1" ht="12" customHeight="1" x14ac:dyDescent="0.25">
      <c r="A254" s="26" t="s">
        <v>12</v>
      </c>
      <c r="B254" s="23">
        <v>9025742</v>
      </c>
      <c r="C254" s="23" t="s">
        <v>656</v>
      </c>
      <c r="D254" s="26">
        <v>1</v>
      </c>
      <c r="E254" s="26" t="s">
        <v>182</v>
      </c>
      <c r="F254" s="27">
        <v>8.8825000000000003</v>
      </c>
      <c r="G254" s="27">
        <f t="shared" si="41"/>
        <v>9.7707500000000014</v>
      </c>
      <c r="H254" s="27">
        <f t="shared" si="42"/>
        <v>8.8825000000000003</v>
      </c>
      <c r="I254" s="27">
        <f t="shared" si="43"/>
        <v>9.7707500000000014</v>
      </c>
      <c r="J254" s="8"/>
      <c r="K254" s="8" t="s">
        <v>59</v>
      </c>
      <c r="L254" s="8"/>
      <c r="M254" s="8"/>
      <c r="N254" s="8"/>
      <c r="O254" s="8"/>
      <c r="P254" s="8"/>
      <c r="Q254" s="8"/>
      <c r="R254" s="20">
        <f>IFERROR(VLOOKUP(A254,'Customer Details'!$A$7:$C$14,3,FALSE),"")</f>
        <v>0</v>
      </c>
    </row>
    <row r="255" spans="1:18" s="46" customFormat="1" ht="12" customHeight="1" x14ac:dyDescent="0.25">
      <c r="A255" s="26" t="s">
        <v>12</v>
      </c>
      <c r="B255" s="23">
        <v>9025926</v>
      </c>
      <c r="C255" s="23" t="s">
        <v>657</v>
      </c>
      <c r="D255" s="26">
        <v>1</v>
      </c>
      <c r="E255" s="26" t="s">
        <v>182</v>
      </c>
      <c r="F255" s="27">
        <v>8.8825000000000003</v>
      </c>
      <c r="G255" s="27">
        <f t="shared" si="41"/>
        <v>9.7707500000000014</v>
      </c>
      <c r="H255" s="27">
        <f t="shared" si="42"/>
        <v>8.8825000000000003</v>
      </c>
      <c r="I255" s="27">
        <f t="shared" si="43"/>
        <v>9.7707500000000014</v>
      </c>
      <c r="J255" s="8"/>
      <c r="K255" s="8" t="s">
        <v>59</v>
      </c>
      <c r="L255" s="8"/>
      <c r="M255" s="8"/>
      <c r="N255" s="8"/>
      <c r="O255" s="8"/>
      <c r="P255" s="8"/>
      <c r="Q255" s="8"/>
      <c r="R255" s="20">
        <f>IFERROR(VLOOKUP(A255,'Customer Details'!$A$7:$C$14,3,FALSE),"")</f>
        <v>0</v>
      </c>
    </row>
    <row r="256" spans="1:18" s="46" customFormat="1" ht="12" customHeight="1" x14ac:dyDescent="0.25">
      <c r="A256" s="26" t="s">
        <v>12</v>
      </c>
      <c r="B256" s="23">
        <v>9025927</v>
      </c>
      <c r="C256" s="23" t="s">
        <v>658</v>
      </c>
      <c r="D256" s="26">
        <v>1</v>
      </c>
      <c r="E256" s="26" t="s">
        <v>182</v>
      </c>
      <c r="F256" s="27">
        <v>8.8825000000000003</v>
      </c>
      <c r="G256" s="27">
        <f t="shared" si="41"/>
        <v>9.7707500000000014</v>
      </c>
      <c r="H256" s="27">
        <f t="shared" si="42"/>
        <v>8.8825000000000003</v>
      </c>
      <c r="I256" s="27">
        <f t="shared" si="43"/>
        <v>9.7707500000000014</v>
      </c>
      <c r="J256" s="8"/>
      <c r="K256" s="8" t="s">
        <v>59</v>
      </c>
      <c r="L256" s="8"/>
      <c r="M256" s="8"/>
      <c r="N256" s="8"/>
      <c r="O256" s="8"/>
      <c r="P256" s="8"/>
      <c r="Q256" s="8"/>
      <c r="R256" s="20">
        <f>IFERROR(VLOOKUP(A256,'Customer Details'!$A$7:$C$14,3,FALSE),"")</f>
        <v>0</v>
      </c>
    </row>
    <row r="257" spans="1:18" s="95" customFormat="1" ht="11.15" customHeight="1" x14ac:dyDescent="0.25">
      <c r="A257" s="76"/>
      <c r="B257" s="75" t="s">
        <v>659</v>
      </c>
      <c r="C257" s="77"/>
      <c r="D257" s="78"/>
      <c r="E257" s="78"/>
      <c r="F257" s="80"/>
      <c r="G257" s="80"/>
      <c r="H257" s="79"/>
      <c r="I257" s="91"/>
      <c r="J257" s="91"/>
      <c r="K257" s="91"/>
      <c r="L257" s="91"/>
      <c r="M257" s="91"/>
      <c r="N257" s="91"/>
      <c r="O257" s="91"/>
      <c r="P257" s="91"/>
      <c r="Q257" s="92" t="str">
        <f>IFERROR(VLOOKUP(A257,'[2]Customer Details'!$A$7:$C$14,3,FALSE),"")</f>
        <v/>
      </c>
    </row>
    <row r="258" spans="1:18" s="46" customFormat="1" ht="12" customHeight="1" x14ac:dyDescent="0.25">
      <c r="A258" s="26" t="s">
        <v>12</v>
      </c>
      <c r="B258" s="23">
        <v>9025928</v>
      </c>
      <c r="C258" s="23" t="s">
        <v>660</v>
      </c>
      <c r="D258" s="26">
        <v>1</v>
      </c>
      <c r="E258" s="26" t="s">
        <v>182</v>
      </c>
      <c r="F258" s="27">
        <v>8.8825000000000003</v>
      </c>
      <c r="G258" s="27">
        <f t="shared" ref="G258:G264" si="44">F258*1.1</f>
        <v>9.7707500000000014</v>
      </c>
      <c r="H258" s="27">
        <f t="shared" ref="H258:H264" si="45">IFERROR(F258*(1-R258),"")</f>
        <v>8.8825000000000003</v>
      </c>
      <c r="I258" s="27">
        <f t="shared" ref="I258:I264" si="46">IFERROR(H258*1.1,"")</f>
        <v>9.7707500000000014</v>
      </c>
      <c r="J258" s="8"/>
      <c r="K258" s="8" t="s">
        <v>59</v>
      </c>
      <c r="L258" s="8"/>
      <c r="M258" s="8"/>
      <c r="N258" s="8"/>
      <c r="O258" s="8"/>
      <c r="P258" s="8"/>
      <c r="Q258" s="8"/>
      <c r="R258" s="20">
        <f>IFERROR(VLOOKUP(A258,'Customer Details'!$A$7:$C$14,3,FALSE),"")</f>
        <v>0</v>
      </c>
    </row>
    <row r="259" spans="1:18" s="46" customFormat="1" ht="12" customHeight="1" x14ac:dyDescent="0.25">
      <c r="A259" s="26" t="s">
        <v>12</v>
      </c>
      <c r="B259" s="23">
        <v>9025929</v>
      </c>
      <c r="C259" s="23" t="s">
        <v>661</v>
      </c>
      <c r="D259" s="26">
        <v>1</v>
      </c>
      <c r="E259" s="26" t="s">
        <v>182</v>
      </c>
      <c r="F259" s="27">
        <v>8.8825000000000003</v>
      </c>
      <c r="G259" s="27">
        <f t="shared" si="44"/>
        <v>9.7707500000000014</v>
      </c>
      <c r="H259" s="27">
        <f t="shared" si="45"/>
        <v>8.8825000000000003</v>
      </c>
      <c r="I259" s="27">
        <f t="shared" si="46"/>
        <v>9.7707500000000014</v>
      </c>
      <c r="J259" s="8"/>
      <c r="K259" s="8" t="s">
        <v>59</v>
      </c>
      <c r="L259" s="8"/>
      <c r="M259" s="8"/>
      <c r="N259" s="8"/>
      <c r="O259" s="8"/>
      <c r="P259" s="8"/>
      <c r="Q259" s="8"/>
      <c r="R259" s="20">
        <f>IFERROR(VLOOKUP(A259,'Customer Details'!$A$7:$C$14,3,FALSE),"")</f>
        <v>0</v>
      </c>
    </row>
    <row r="260" spans="1:18" s="46" customFormat="1" ht="12" customHeight="1" x14ac:dyDescent="0.25">
      <c r="A260" s="26" t="s">
        <v>12</v>
      </c>
      <c r="B260" s="23">
        <v>9025930</v>
      </c>
      <c r="C260" s="23" t="s">
        <v>662</v>
      </c>
      <c r="D260" s="26">
        <v>1</v>
      </c>
      <c r="E260" s="26" t="s">
        <v>182</v>
      </c>
      <c r="F260" s="27">
        <v>8.8825000000000003</v>
      </c>
      <c r="G260" s="27">
        <f t="shared" si="44"/>
        <v>9.7707500000000014</v>
      </c>
      <c r="H260" s="27">
        <f t="shared" si="45"/>
        <v>8.8825000000000003</v>
      </c>
      <c r="I260" s="27">
        <f t="shared" si="46"/>
        <v>9.7707500000000014</v>
      </c>
      <c r="J260" s="8"/>
      <c r="K260" s="8" t="s">
        <v>59</v>
      </c>
      <c r="L260" s="8"/>
      <c r="M260" s="8"/>
      <c r="N260" s="8"/>
      <c r="O260" s="8"/>
      <c r="P260" s="8"/>
      <c r="Q260" s="8"/>
      <c r="R260" s="20">
        <f>IFERROR(VLOOKUP(A260,'Customer Details'!$A$7:$C$14,3,FALSE),"")</f>
        <v>0</v>
      </c>
    </row>
    <row r="261" spans="1:18" s="46" customFormat="1" ht="12" customHeight="1" x14ac:dyDescent="0.25">
      <c r="A261" s="26" t="s">
        <v>12</v>
      </c>
      <c r="B261" s="23">
        <v>9025931</v>
      </c>
      <c r="C261" s="23" t="s">
        <v>663</v>
      </c>
      <c r="D261" s="26">
        <v>1</v>
      </c>
      <c r="E261" s="26" t="s">
        <v>182</v>
      </c>
      <c r="F261" s="27">
        <v>8.8825000000000003</v>
      </c>
      <c r="G261" s="27">
        <f t="shared" si="44"/>
        <v>9.7707500000000014</v>
      </c>
      <c r="H261" s="27">
        <f t="shared" si="45"/>
        <v>8.8825000000000003</v>
      </c>
      <c r="I261" s="27">
        <f t="shared" si="46"/>
        <v>9.7707500000000014</v>
      </c>
      <c r="J261" s="8"/>
      <c r="K261" s="8" t="s">
        <v>59</v>
      </c>
      <c r="L261" s="8"/>
      <c r="M261" s="8"/>
      <c r="N261" s="8"/>
      <c r="O261" s="8"/>
      <c r="P261" s="8"/>
      <c r="Q261" s="8"/>
      <c r="R261" s="20">
        <f>IFERROR(VLOOKUP(A261,'Customer Details'!$A$7:$C$14,3,FALSE),"")</f>
        <v>0</v>
      </c>
    </row>
    <row r="262" spans="1:18" s="46" customFormat="1" ht="12" customHeight="1" x14ac:dyDescent="0.25">
      <c r="A262" s="26" t="s">
        <v>12</v>
      </c>
      <c r="B262" s="23">
        <v>9025932</v>
      </c>
      <c r="C262" s="23" t="s">
        <v>664</v>
      </c>
      <c r="D262" s="26">
        <v>1</v>
      </c>
      <c r="E262" s="26" t="s">
        <v>182</v>
      </c>
      <c r="F262" s="27">
        <v>8.8825000000000003</v>
      </c>
      <c r="G262" s="27">
        <f t="shared" si="44"/>
        <v>9.7707500000000014</v>
      </c>
      <c r="H262" s="27">
        <f t="shared" si="45"/>
        <v>8.8825000000000003</v>
      </c>
      <c r="I262" s="27">
        <f t="shared" si="46"/>
        <v>9.7707500000000014</v>
      </c>
      <c r="J262" s="8"/>
      <c r="K262" s="8" t="s">
        <v>59</v>
      </c>
      <c r="L262" s="8"/>
      <c r="M262" s="8"/>
      <c r="N262" s="8"/>
      <c r="O262" s="8"/>
      <c r="P262" s="8"/>
      <c r="Q262" s="8"/>
      <c r="R262" s="20">
        <f>IFERROR(VLOOKUP(A262,'Customer Details'!$A$7:$C$14,3,FALSE),"")</f>
        <v>0</v>
      </c>
    </row>
    <row r="263" spans="1:18" s="46" customFormat="1" ht="12" customHeight="1" x14ac:dyDescent="0.25">
      <c r="A263" s="26" t="s">
        <v>12</v>
      </c>
      <c r="B263" s="23">
        <v>9027060</v>
      </c>
      <c r="C263" s="23" t="s">
        <v>665</v>
      </c>
      <c r="D263" s="26">
        <v>1</v>
      </c>
      <c r="E263" s="26" t="s">
        <v>182</v>
      </c>
      <c r="F263" s="27">
        <v>8.8825000000000003</v>
      </c>
      <c r="G263" s="27">
        <f t="shared" si="44"/>
        <v>9.7707500000000014</v>
      </c>
      <c r="H263" s="27">
        <f t="shared" si="45"/>
        <v>8.8825000000000003</v>
      </c>
      <c r="I263" s="27">
        <f t="shared" si="46"/>
        <v>9.7707500000000014</v>
      </c>
      <c r="J263" s="8"/>
      <c r="K263" s="8" t="s">
        <v>59</v>
      </c>
      <c r="L263" s="8"/>
      <c r="M263" s="8"/>
      <c r="N263" s="8"/>
      <c r="O263" s="8"/>
      <c r="P263" s="8"/>
      <c r="Q263" s="8"/>
      <c r="R263" s="20">
        <f>IFERROR(VLOOKUP(A263,'Customer Details'!$A$7:$C$14,3,FALSE),"")</f>
        <v>0</v>
      </c>
    </row>
    <row r="264" spans="1:18" s="46" customFormat="1" ht="12" customHeight="1" x14ac:dyDescent="0.25">
      <c r="A264" s="26" t="s">
        <v>12</v>
      </c>
      <c r="B264" s="23">
        <v>9027062</v>
      </c>
      <c r="C264" s="23" t="s">
        <v>666</v>
      </c>
      <c r="D264" s="26">
        <v>1</v>
      </c>
      <c r="E264" s="26" t="s">
        <v>182</v>
      </c>
      <c r="F264" s="27">
        <v>6.7924999999999995</v>
      </c>
      <c r="G264" s="27">
        <f t="shared" si="44"/>
        <v>7.4717500000000001</v>
      </c>
      <c r="H264" s="27">
        <f t="shared" si="45"/>
        <v>6.7924999999999995</v>
      </c>
      <c r="I264" s="27">
        <f t="shared" si="46"/>
        <v>7.4717500000000001</v>
      </c>
      <c r="J264" s="8"/>
      <c r="K264" s="8" t="s">
        <v>59</v>
      </c>
      <c r="L264" s="8"/>
      <c r="M264" s="8"/>
      <c r="N264" s="8"/>
      <c r="O264" s="8"/>
      <c r="P264" s="8"/>
      <c r="Q264" s="8"/>
      <c r="R264" s="20">
        <f>IFERROR(VLOOKUP(A264,'Customer Details'!$A$7:$C$14,3,FALSE),"")</f>
        <v>0</v>
      </c>
    </row>
    <row r="265" spans="1:18" s="126" customFormat="1" ht="18.5" x14ac:dyDescent="0.25">
      <c r="A265" s="141"/>
      <c r="B265" s="140" t="s">
        <v>468</v>
      </c>
      <c r="C265" s="127"/>
      <c r="D265" s="142"/>
      <c r="E265" s="142"/>
      <c r="F265" s="149"/>
      <c r="G265" s="149"/>
      <c r="H265" s="150"/>
      <c r="I265" s="149"/>
      <c r="J265" s="146"/>
      <c r="K265" s="146"/>
      <c r="L265" s="146"/>
      <c r="M265" s="146"/>
      <c r="N265" s="146"/>
      <c r="O265" s="146"/>
      <c r="P265" s="146"/>
      <c r="Q265" s="146"/>
      <c r="R265" s="152"/>
    </row>
    <row r="266" spans="1:18" s="135" customFormat="1" ht="12" customHeight="1" x14ac:dyDescent="0.25">
      <c r="A266" s="129"/>
      <c r="B266" s="128" t="s">
        <v>469</v>
      </c>
      <c r="C266" s="130"/>
      <c r="D266" s="131"/>
      <c r="E266" s="131"/>
      <c r="F266" s="132"/>
      <c r="G266" s="132"/>
      <c r="H266" s="133"/>
      <c r="I266" s="132"/>
      <c r="J266" s="134"/>
      <c r="K266" s="134"/>
      <c r="L266" s="134"/>
      <c r="M266" s="134"/>
      <c r="N266" s="134"/>
      <c r="O266" s="134"/>
      <c r="P266" s="134"/>
      <c r="Q266" s="134"/>
      <c r="R266" s="136" t="str">
        <f>IFERROR(VLOOKUP(A266,'Customer Details'!$A$7:$C$14,3,FALSE),"")</f>
        <v/>
      </c>
    </row>
    <row r="267" spans="1:18" s="40" customFormat="1" ht="12" customHeight="1" x14ac:dyDescent="0.25">
      <c r="A267" s="26" t="s">
        <v>6</v>
      </c>
      <c r="B267" s="23">
        <v>9015792</v>
      </c>
      <c r="C267" s="23" t="s">
        <v>470</v>
      </c>
      <c r="D267" s="26">
        <v>1</v>
      </c>
      <c r="E267" s="26"/>
      <c r="F267" s="27">
        <v>43.383246247999679</v>
      </c>
      <c r="G267" s="27">
        <f t="shared" ref="G267:G271" si="47">F267*1.1</f>
        <v>47.721570872799653</v>
      </c>
      <c r="H267" s="27">
        <f t="shared" ref="H267:H271" si="48">IFERROR(F267*(1-R267),"")</f>
        <v>43.383246247999679</v>
      </c>
      <c r="I267" s="27">
        <f t="shared" si="38"/>
        <v>47.721570872799653</v>
      </c>
      <c r="J267" s="8" t="s">
        <v>59</v>
      </c>
      <c r="K267" s="8" t="s">
        <v>59</v>
      </c>
      <c r="L267" s="8" t="s">
        <v>59</v>
      </c>
      <c r="M267" s="8" t="s">
        <v>59</v>
      </c>
      <c r="N267" s="8"/>
      <c r="O267" s="8"/>
      <c r="P267" s="8" t="s">
        <v>59</v>
      </c>
      <c r="Q267" s="8"/>
      <c r="R267" s="20">
        <f>IFERROR(VLOOKUP(A267,'Customer Details'!$A$7:$C$14,3,FALSE),"")</f>
        <v>0</v>
      </c>
    </row>
    <row r="268" spans="1:18" s="40" customFormat="1" ht="12" customHeight="1" x14ac:dyDescent="0.25">
      <c r="A268" s="26" t="s">
        <v>6</v>
      </c>
      <c r="B268" s="23">
        <v>9015805</v>
      </c>
      <c r="C268" s="23" t="s">
        <v>471</v>
      </c>
      <c r="D268" s="26">
        <v>1</v>
      </c>
      <c r="E268" s="26"/>
      <c r="F268" s="27">
        <v>66.430595817249497</v>
      </c>
      <c r="G268" s="27">
        <f t="shared" si="47"/>
        <v>73.073655398974452</v>
      </c>
      <c r="H268" s="27">
        <f t="shared" si="48"/>
        <v>66.430595817249497</v>
      </c>
      <c r="I268" s="27">
        <f t="shared" si="38"/>
        <v>73.073655398974452</v>
      </c>
      <c r="J268" s="8" t="s">
        <v>59</v>
      </c>
      <c r="K268" s="8" t="s">
        <v>59</v>
      </c>
      <c r="L268" s="8" t="s">
        <v>59</v>
      </c>
      <c r="M268" s="8" t="s">
        <v>59</v>
      </c>
      <c r="N268" s="8"/>
      <c r="O268" s="8"/>
      <c r="P268" s="8" t="s">
        <v>59</v>
      </c>
      <c r="Q268" s="8"/>
      <c r="R268" s="20">
        <f>IFERROR(VLOOKUP(A268,'Customer Details'!$A$7:$C$14,3,FALSE),"")</f>
        <v>0</v>
      </c>
    </row>
    <row r="269" spans="1:18" s="40" customFormat="1" ht="12" customHeight="1" x14ac:dyDescent="0.25">
      <c r="A269" s="26" t="s">
        <v>6</v>
      </c>
      <c r="B269" s="23">
        <v>9015806</v>
      </c>
      <c r="C269" s="23" t="s">
        <v>472</v>
      </c>
      <c r="D269" s="26">
        <v>1</v>
      </c>
      <c r="E269" s="26"/>
      <c r="F269" s="27">
        <v>99.584269796544717</v>
      </c>
      <c r="G269" s="27">
        <f t="shared" si="47"/>
        <v>109.54269677619919</v>
      </c>
      <c r="H269" s="27">
        <f t="shared" si="48"/>
        <v>99.584269796544717</v>
      </c>
      <c r="I269" s="27">
        <f t="shared" si="38"/>
        <v>109.54269677619919</v>
      </c>
      <c r="J269" s="8" t="s">
        <v>59</v>
      </c>
      <c r="K269" s="8" t="s">
        <v>59</v>
      </c>
      <c r="L269" s="8" t="s">
        <v>59</v>
      </c>
      <c r="M269" s="8" t="s">
        <v>59</v>
      </c>
      <c r="N269" s="8"/>
      <c r="O269" s="8"/>
      <c r="P269" s="8" t="s">
        <v>59</v>
      </c>
      <c r="Q269" s="8"/>
      <c r="R269" s="20">
        <f>IFERROR(VLOOKUP(A269,'Customer Details'!$A$7:$C$14,3,FALSE),"")</f>
        <v>0</v>
      </c>
    </row>
    <row r="270" spans="1:18" s="40" customFormat="1" ht="12" customHeight="1" x14ac:dyDescent="0.25">
      <c r="A270" s="26" t="s">
        <v>6</v>
      </c>
      <c r="B270" s="23">
        <v>9013917</v>
      </c>
      <c r="C270" s="23" t="s">
        <v>473</v>
      </c>
      <c r="D270" s="26">
        <v>1</v>
      </c>
      <c r="E270" s="26" t="s">
        <v>92</v>
      </c>
      <c r="F270" s="27">
        <v>93.175381146272031</v>
      </c>
      <c r="G270" s="27">
        <f t="shared" si="47"/>
        <v>102.49291926089924</v>
      </c>
      <c r="H270" s="27">
        <f t="shared" si="48"/>
        <v>93.175381146272031</v>
      </c>
      <c r="I270" s="27">
        <f t="shared" si="38"/>
        <v>102.49291926089924</v>
      </c>
      <c r="J270" s="8" t="s">
        <v>59</v>
      </c>
      <c r="K270" s="8" t="s">
        <v>59</v>
      </c>
      <c r="L270" s="8" t="s">
        <v>59</v>
      </c>
      <c r="M270" s="8" t="s">
        <v>59</v>
      </c>
      <c r="N270" s="8"/>
      <c r="O270" s="8"/>
      <c r="P270" s="8" t="s">
        <v>59</v>
      </c>
      <c r="Q270" s="8"/>
      <c r="R270" s="20">
        <f>IFERROR(VLOOKUP(A270,'Customer Details'!$A$7:$C$14,3,FALSE),"")</f>
        <v>0</v>
      </c>
    </row>
    <row r="271" spans="1:18" s="46" customFormat="1" ht="15.75" customHeight="1" x14ac:dyDescent="0.25">
      <c r="A271" s="26" t="s">
        <v>16</v>
      </c>
      <c r="B271" s="23">
        <v>9015865</v>
      </c>
      <c r="C271" s="23" t="s">
        <v>474</v>
      </c>
      <c r="D271" s="26">
        <v>1</v>
      </c>
      <c r="E271" s="26"/>
      <c r="F271" s="27">
        <v>5.1764100636817787</v>
      </c>
      <c r="G271" s="27">
        <f t="shared" si="47"/>
        <v>5.6940510700499569</v>
      </c>
      <c r="H271" s="27">
        <f t="shared" si="48"/>
        <v>5.1764100636817787</v>
      </c>
      <c r="I271" s="27">
        <f t="shared" si="38"/>
        <v>5.6940510700499569</v>
      </c>
      <c r="J271" s="8" t="s">
        <v>59</v>
      </c>
      <c r="K271" s="8" t="s">
        <v>59</v>
      </c>
      <c r="L271" s="8" t="s">
        <v>59</v>
      </c>
      <c r="M271" s="8" t="s">
        <v>59</v>
      </c>
      <c r="N271" s="8"/>
      <c r="O271" s="8"/>
      <c r="P271" s="8" t="s">
        <v>59</v>
      </c>
      <c r="Q271" s="8"/>
      <c r="R271" s="20">
        <f>IFERROR(VLOOKUP(A271,'Customer Details'!$A$7:$C$14,3,FALSE),"")</f>
        <v>0</v>
      </c>
    </row>
    <row r="272" spans="1:18" s="93" customFormat="1" ht="12" customHeight="1" x14ac:dyDescent="0.25">
      <c r="A272" s="76"/>
      <c r="B272" s="75" t="s">
        <v>475</v>
      </c>
      <c r="C272" s="77"/>
      <c r="D272" s="78"/>
      <c r="E272" s="78"/>
      <c r="F272" s="79"/>
      <c r="G272" s="79"/>
      <c r="H272" s="80"/>
      <c r="I272" s="79"/>
      <c r="J272" s="91"/>
      <c r="K272" s="91"/>
      <c r="L272" s="91"/>
      <c r="M272" s="91"/>
      <c r="N272" s="91"/>
      <c r="O272" s="91"/>
      <c r="P272" s="91"/>
      <c r="Q272" s="91"/>
      <c r="R272" s="92" t="str">
        <f>IFERROR(VLOOKUP(A272,'Customer Details'!$A$7:$C$14,3,FALSE),"")</f>
        <v/>
      </c>
    </row>
    <row r="273" spans="1:18" s="40" customFormat="1" ht="12" customHeight="1" x14ac:dyDescent="0.25">
      <c r="A273" s="26" t="s">
        <v>6</v>
      </c>
      <c r="B273" s="23">
        <v>9203802</v>
      </c>
      <c r="C273" s="47" t="s">
        <v>476</v>
      </c>
      <c r="D273" s="26">
        <v>1</v>
      </c>
      <c r="E273" s="26"/>
      <c r="F273" s="27">
        <v>42.150767661408771</v>
      </c>
      <c r="G273" s="27">
        <f t="shared" ref="G273:G292" si="49">F273*1.1</f>
        <v>46.365844427549654</v>
      </c>
      <c r="H273" s="27">
        <f t="shared" ref="H273:H292" si="50">IFERROR(F273*(1-R273),"")</f>
        <v>42.150767661408771</v>
      </c>
      <c r="I273" s="27">
        <f t="shared" si="38"/>
        <v>46.365844427549654</v>
      </c>
      <c r="J273" s="8" t="s">
        <v>59</v>
      </c>
      <c r="K273" s="8" t="s">
        <v>59</v>
      </c>
      <c r="L273" s="8" t="s">
        <v>59</v>
      </c>
      <c r="M273" s="8" t="s">
        <v>59</v>
      </c>
      <c r="N273" s="8"/>
      <c r="O273" s="8"/>
      <c r="P273" s="8" t="s">
        <v>59</v>
      </c>
      <c r="Q273" s="53"/>
      <c r="R273" s="20">
        <f>IFERROR(VLOOKUP(A273,'Customer Details'!$A$7:$C$14,3,FALSE),"")</f>
        <v>0</v>
      </c>
    </row>
    <row r="274" spans="1:18" s="40" customFormat="1" ht="12" customHeight="1" x14ac:dyDescent="0.25">
      <c r="A274" s="26" t="s">
        <v>6</v>
      </c>
      <c r="B274" s="23">
        <v>9203804</v>
      </c>
      <c r="C274" s="47" t="s">
        <v>477</v>
      </c>
      <c r="D274" s="26">
        <v>1</v>
      </c>
      <c r="E274" s="26" t="s">
        <v>92</v>
      </c>
      <c r="F274" s="27">
        <v>60.021707166976825</v>
      </c>
      <c r="G274" s="27">
        <f t="shared" si="49"/>
        <v>66.023877883674515</v>
      </c>
      <c r="H274" s="27">
        <f t="shared" si="50"/>
        <v>60.021707166976825</v>
      </c>
      <c r="I274" s="27">
        <f t="shared" si="38"/>
        <v>66.023877883674515</v>
      </c>
      <c r="J274" s="8" t="s">
        <v>59</v>
      </c>
      <c r="K274" s="8" t="s">
        <v>59</v>
      </c>
      <c r="L274" s="8" t="s">
        <v>59</v>
      </c>
      <c r="M274" s="8" t="s">
        <v>59</v>
      </c>
      <c r="N274" s="8"/>
      <c r="O274" s="8"/>
      <c r="P274" s="8" t="s">
        <v>59</v>
      </c>
      <c r="Q274" s="53"/>
      <c r="R274" s="20">
        <f>IFERROR(VLOOKUP(A274,'Customer Details'!$A$7:$C$14,3,FALSE),"")</f>
        <v>0</v>
      </c>
    </row>
    <row r="275" spans="1:18" s="40" customFormat="1" ht="12" customHeight="1" x14ac:dyDescent="0.25">
      <c r="A275" s="26" t="s">
        <v>6</v>
      </c>
      <c r="B275" s="23">
        <v>9203805</v>
      </c>
      <c r="C275" s="47" t="s">
        <v>478</v>
      </c>
      <c r="D275" s="26">
        <v>1</v>
      </c>
      <c r="E275" s="26"/>
      <c r="F275" s="27">
        <v>93.175381146272031</v>
      </c>
      <c r="G275" s="27">
        <f t="shared" si="49"/>
        <v>102.49291926089924</v>
      </c>
      <c r="H275" s="27">
        <f t="shared" si="50"/>
        <v>93.175381146272031</v>
      </c>
      <c r="I275" s="27">
        <f t="shared" si="38"/>
        <v>102.49291926089924</v>
      </c>
      <c r="J275" s="8" t="s">
        <v>59</v>
      </c>
      <c r="K275" s="8" t="s">
        <v>59</v>
      </c>
      <c r="L275" s="8" t="s">
        <v>59</v>
      </c>
      <c r="M275" s="8" t="s">
        <v>59</v>
      </c>
      <c r="N275" s="8"/>
      <c r="O275" s="8"/>
      <c r="P275" s="8" t="s">
        <v>59</v>
      </c>
      <c r="Q275" s="53"/>
      <c r="R275" s="20">
        <f>IFERROR(VLOOKUP(A275,'Customer Details'!$A$7:$C$14,3,FALSE),"")</f>
        <v>0</v>
      </c>
    </row>
    <row r="276" spans="1:18" s="40" customFormat="1" ht="12" customHeight="1" x14ac:dyDescent="0.25">
      <c r="A276" s="26" t="s">
        <v>6</v>
      </c>
      <c r="B276" s="23">
        <v>9203833</v>
      </c>
      <c r="C276" s="47" t="s">
        <v>479</v>
      </c>
      <c r="D276" s="26">
        <v>1</v>
      </c>
      <c r="E276" s="26"/>
      <c r="F276" s="27">
        <v>42.150767661408771</v>
      </c>
      <c r="G276" s="27">
        <f t="shared" si="49"/>
        <v>46.365844427549654</v>
      </c>
      <c r="H276" s="27">
        <f t="shared" si="50"/>
        <v>42.150767661408771</v>
      </c>
      <c r="I276" s="27">
        <f t="shared" si="38"/>
        <v>46.365844427549654</v>
      </c>
      <c r="J276" s="8" t="s">
        <v>59</v>
      </c>
      <c r="K276" s="8" t="s">
        <v>59</v>
      </c>
      <c r="L276" s="8" t="s">
        <v>59</v>
      </c>
      <c r="M276" s="8" t="s">
        <v>59</v>
      </c>
      <c r="N276" s="8"/>
      <c r="O276" s="8"/>
      <c r="P276" s="8" t="s">
        <v>59</v>
      </c>
      <c r="Q276" s="53"/>
      <c r="R276" s="20">
        <f>IFERROR(VLOOKUP(A276,'Customer Details'!$A$7:$C$14,3,FALSE),"")</f>
        <v>0</v>
      </c>
    </row>
    <row r="277" spans="1:18" s="40" customFormat="1" ht="12" customHeight="1" x14ac:dyDescent="0.25">
      <c r="A277" s="26" t="s">
        <v>6</v>
      </c>
      <c r="B277" s="23">
        <v>9203845</v>
      </c>
      <c r="C277" s="47" t="s">
        <v>480</v>
      </c>
      <c r="D277" s="26">
        <v>1</v>
      </c>
      <c r="E277" s="26" t="s">
        <v>92</v>
      </c>
      <c r="F277" s="27">
        <v>66.430595817249497</v>
      </c>
      <c r="G277" s="27">
        <f t="shared" si="49"/>
        <v>73.073655398974452</v>
      </c>
      <c r="H277" s="27">
        <f t="shared" si="50"/>
        <v>66.430595817249497</v>
      </c>
      <c r="I277" s="27">
        <f t="shared" si="38"/>
        <v>73.073655398974452</v>
      </c>
      <c r="J277" s="8" t="s">
        <v>59</v>
      </c>
      <c r="K277" s="8" t="s">
        <v>59</v>
      </c>
      <c r="L277" s="8" t="s">
        <v>59</v>
      </c>
      <c r="M277" s="8" t="s">
        <v>59</v>
      </c>
      <c r="N277" s="8"/>
      <c r="O277" s="8"/>
      <c r="P277" s="8" t="s">
        <v>59</v>
      </c>
      <c r="Q277" s="53"/>
      <c r="R277" s="20">
        <f>IFERROR(VLOOKUP(A277,'Customer Details'!$A$7:$C$14,3,FALSE),"")</f>
        <v>0</v>
      </c>
    </row>
    <row r="278" spans="1:18" s="40" customFormat="1" ht="12" customHeight="1" x14ac:dyDescent="0.25">
      <c r="A278" s="26" t="s">
        <v>6</v>
      </c>
      <c r="B278" s="23">
        <v>9203839</v>
      </c>
      <c r="C278" s="47" t="s">
        <v>481</v>
      </c>
      <c r="D278" s="26">
        <v>1</v>
      </c>
      <c r="E278" s="26"/>
      <c r="F278" s="27">
        <v>105.99315844681738</v>
      </c>
      <c r="G278" s="27">
        <f t="shared" si="49"/>
        <v>116.59247429149912</v>
      </c>
      <c r="H278" s="27">
        <f t="shared" si="50"/>
        <v>105.99315844681738</v>
      </c>
      <c r="I278" s="27">
        <f t="shared" si="38"/>
        <v>116.59247429149912</v>
      </c>
      <c r="J278" s="8" t="s">
        <v>59</v>
      </c>
      <c r="K278" s="8" t="s">
        <v>59</v>
      </c>
      <c r="L278" s="8" t="s">
        <v>59</v>
      </c>
      <c r="M278" s="8" t="s">
        <v>59</v>
      </c>
      <c r="N278" s="8"/>
      <c r="O278" s="8"/>
      <c r="P278" s="8" t="s">
        <v>59</v>
      </c>
      <c r="Q278" s="53"/>
      <c r="R278" s="20">
        <f>IFERROR(VLOOKUP(A278,'Customer Details'!$A$7:$C$14,3,FALSE),"")</f>
        <v>0</v>
      </c>
    </row>
    <row r="279" spans="1:18" s="40" customFormat="1" ht="12" customHeight="1" x14ac:dyDescent="0.25">
      <c r="A279" s="26" t="s">
        <v>6</v>
      </c>
      <c r="B279" s="23">
        <v>9001647</v>
      </c>
      <c r="C279" s="47" t="s">
        <v>482</v>
      </c>
      <c r="D279" s="26">
        <v>1</v>
      </c>
      <c r="E279" s="26"/>
      <c r="F279" s="27">
        <v>44.73897269324965</v>
      </c>
      <c r="G279" s="27">
        <f t="shared" si="49"/>
        <v>49.212869962574622</v>
      </c>
      <c r="H279" s="27">
        <f t="shared" si="50"/>
        <v>44.73897269324965</v>
      </c>
      <c r="I279" s="27">
        <f t="shared" si="38"/>
        <v>49.212869962574622</v>
      </c>
      <c r="J279" s="8" t="s">
        <v>59</v>
      </c>
      <c r="K279" s="8" t="s">
        <v>59</v>
      </c>
      <c r="L279" s="8" t="s">
        <v>59</v>
      </c>
      <c r="M279" s="8" t="s">
        <v>59</v>
      </c>
      <c r="N279" s="8"/>
      <c r="O279" s="8"/>
      <c r="P279" s="8" t="s">
        <v>59</v>
      </c>
      <c r="Q279" s="53"/>
      <c r="R279" s="20">
        <f>IFERROR(VLOOKUP(A279,'Customer Details'!$A$7:$C$14,3,FALSE),"")</f>
        <v>0</v>
      </c>
    </row>
    <row r="280" spans="1:18" s="40" customFormat="1" ht="12" customHeight="1" x14ac:dyDescent="0.25">
      <c r="A280" s="26" t="s">
        <v>6</v>
      </c>
      <c r="B280" s="23">
        <v>9001648</v>
      </c>
      <c r="C280" s="47" t="s">
        <v>483</v>
      </c>
      <c r="D280" s="26">
        <v>1</v>
      </c>
      <c r="E280" s="26"/>
      <c r="F280" s="27">
        <v>60.021707166976825</v>
      </c>
      <c r="G280" s="27">
        <f t="shared" si="49"/>
        <v>66.023877883674515</v>
      </c>
      <c r="H280" s="27">
        <f t="shared" si="50"/>
        <v>60.021707166976825</v>
      </c>
      <c r="I280" s="27">
        <f t="shared" si="38"/>
        <v>66.023877883674515</v>
      </c>
      <c r="J280" s="8" t="s">
        <v>59</v>
      </c>
      <c r="K280" s="8" t="s">
        <v>59</v>
      </c>
      <c r="L280" s="8" t="s">
        <v>59</v>
      </c>
      <c r="M280" s="8" t="s">
        <v>59</v>
      </c>
      <c r="N280" s="8"/>
      <c r="O280" s="8"/>
      <c r="P280" s="8" t="s">
        <v>59</v>
      </c>
      <c r="Q280" s="53"/>
      <c r="R280" s="20">
        <f>IFERROR(VLOOKUP(A280,'Customer Details'!$A$7:$C$14,3,FALSE),"")</f>
        <v>0</v>
      </c>
    </row>
    <row r="281" spans="1:18" s="40" customFormat="1" ht="12" customHeight="1" x14ac:dyDescent="0.25">
      <c r="A281" s="26" t="s">
        <v>6</v>
      </c>
      <c r="B281" s="23">
        <v>9001659</v>
      </c>
      <c r="C281" s="47" t="s">
        <v>484</v>
      </c>
      <c r="D281" s="26">
        <v>1</v>
      </c>
      <c r="E281" s="26"/>
      <c r="F281" s="27">
        <v>93.175381146272031</v>
      </c>
      <c r="G281" s="27">
        <f t="shared" si="49"/>
        <v>102.49291926089924</v>
      </c>
      <c r="H281" s="27">
        <f t="shared" si="50"/>
        <v>93.175381146272031</v>
      </c>
      <c r="I281" s="27">
        <f t="shared" si="38"/>
        <v>102.49291926089924</v>
      </c>
      <c r="J281" s="8" t="s">
        <v>59</v>
      </c>
      <c r="K281" s="8" t="s">
        <v>59</v>
      </c>
      <c r="L281" s="8" t="s">
        <v>59</v>
      </c>
      <c r="M281" s="8" t="s">
        <v>59</v>
      </c>
      <c r="N281" s="8"/>
      <c r="O281" s="8"/>
      <c r="P281" s="8" t="s">
        <v>59</v>
      </c>
      <c r="Q281" s="53"/>
      <c r="R281" s="20">
        <f>IFERROR(VLOOKUP(A281,'Customer Details'!$A$7:$C$14,3,FALSE),"")</f>
        <v>0</v>
      </c>
    </row>
    <row r="282" spans="1:18" s="40" customFormat="1" ht="12" customHeight="1" x14ac:dyDescent="0.25">
      <c r="A282" s="26" t="s">
        <v>6</v>
      </c>
      <c r="B282" s="23">
        <v>9001654</v>
      </c>
      <c r="C282" s="47" t="s">
        <v>485</v>
      </c>
      <c r="D282" s="26">
        <v>1</v>
      </c>
      <c r="E282" s="26"/>
      <c r="F282" s="27">
        <v>48.559656311681451</v>
      </c>
      <c r="G282" s="27">
        <f t="shared" si="49"/>
        <v>53.415621942849597</v>
      </c>
      <c r="H282" s="27">
        <f t="shared" si="50"/>
        <v>48.559656311681451</v>
      </c>
      <c r="I282" s="27">
        <f t="shared" si="38"/>
        <v>53.415621942849597</v>
      </c>
      <c r="J282" s="8" t="s">
        <v>59</v>
      </c>
      <c r="K282" s="8" t="s">
        <v>59</v>
      </c>
      <c r="L282" s="8" t="s">
        <v>59</v>
      </c>
      <c r="M282" s="8" t="s">
        <v>59</v>
      </c>
      <c r="N282" s="8"/>
      <c r="O282" s="8"/>
      <c r="P282" s="8" t="s">
        <v>59</v>
      </c>
      <c r="Q282" s="53"/>
      <c r="R282" s="20">
        <f>IFERROR(VLOOKUP(A282,'Customer Details'!$A$7:$C$14,3,FALSE),"")</f>
        <v>0</v>
      </c>
    </row>
    <row r="283" spans="1:18" s="40" customFormat="1" ht="12" customHeight="1" x14ac:dyDescent="0.25">
      <c r="A283" s="26" t="s">
        <v>6</v>
      </c>
      <c r="B283" s="23">
        <v>9208282</v>
      </c>
      <c r="C283" s="47" t="s">
        <v>486</v>
      </c>
      <c r="D283" s="26">
        <v>1</v>
      </c>
      <c r="E283" s="26"/>
      <c r="F283" s="27">
        <v>44.73897269324965</v>
      </c>
      <c r="G283" s="27">
        <f t="shared" si="49"/>
        <v>49.212869962574622</v>
      </c>
      <c r="H283" s="27">
        <f t="shared" si="50"/>
        <v>44.73897269324965</v>
      </c>
      <c r="I283" s="27">
        <f t="shared" si="38"/>
        <v>49.212869962574622</v>
      </c>
      <c r="J283" s="53"/>
      <c r="K283" s="53"/>
      <c r="L283" s="8" t="s">
        <v>59</v>
      </c>
      <c r="M283" s="8" t="s">
        <v>59</v>
      </c>
      <c r="N283" s="53"/>
      <c r="O283" s="53"/>
      <c r="P283" s="8" t="s">
        <v>59</v>
      </c>
      <c r="Q283" s="53"/>
      <c r="R283" s="20">
        <f>IFERROR(VLOOKUP(A283,'Customer Details'!$A$7:$C$14,3,FALSE),"")</f>
        <v>0</v>
      </c>
    </row>
    <row r="284" spans="1:18" s="40" customFormat="1" ht="12" customHeight="1" x14ac:dyDescent="0.25">
      <c r="A284" s="26" t="s">
        <v>6</v>
      </c>
      <c r="B284" s="23">
        <v>9015793</v>
      </c>
      <c r="C284" s="47" t="s">
        <v>487</v>
      </c>
      <c r="D284" s="26">
        <v>1</v>
      </c>
      <c r="E284" s="26" t="s">
        <v>92</v>
      </c>
      <c r="F284" s="27">
        <v>60.021707166976825</v>
      </c>
      <c r="G284" s="27">
        <f t="shared" si="49"/>
        <v>66.023877883674515</v>
      </c>
      <c r="H284" s="27">
        <f t="shared" si="50"/>
        <v>60.021707166976825</v>
      </c>
      <c r="I284" s="27">
        <f t="shared" si="38"/>
        <v>66.023877883674515</v>
      </c>
      <c r="J284" s="8" t="s">
        <v>59</v>
      </c>
      <c r="K284" s="8" t="s">
        <v>59</v>
      </c>
      <c r="L284" s="8" t="s">
        <v>59</v>
      </c>
      <c r="M284" s="8" t="s">
        <v>59</v>
      </c>
      <c r="N284" s="8"/>
      <c r="O284" s="8"/>
      <c r="P284" s="8" t="s">
        <v>59</v>
      </c>
      <c r="Q284" s="53"/>
      <c r="R284" s="20">
        <f>IFERROR(VLOOKUP(A284,'Customer Details'!$A$7:$C$14,3,FALSE),"")</f>
        <v>0</v>
      </c>
    </row>
    <row r="285" spans="1:18" s="40" customFormat="1" ht="12" customHeight="1" x14ac:dyDescent="0.25">
      <c r="A285" s="26" t="s">
        <v>6</v>
      </c>
      <c r="B285" s="23">
        <v>9015794</v>
      </c>
      <c r="C285" s="47" t="s">
        <v>488</v>
      </c>
      <c r="D285" s="26">
        <v>1</v>
      </c>
      <c r="E285" s="26"/>
      <c r="F285" s="27">
        <v>60.021707166976825</v>
      </c>
      <c r="G285" s="27">
        <f t="shared" si="49"/>
        <v>66.023877883674515</v>
      </c>
      <c r="H285" s="27">
        <f t="shared" si="50"/>
        <v>60.021707166976825</v>
      </c>
      <c r="I285" s="27">
        <f t="shared" si="38"/>
        <v>66.023877883674515</v>
      </c>
      <c r="J285" s="8" t="s">
        <v>59</v>
      </c>
      <c r="K285" s="8" t="s">
        <v>59</v>
      </c>
      <c r="L285" s="8" t="s">
        <v>59</v>
      </c>
      <c r="M285" s="8" t="s">
        <v>59</v>
      </c>
      <c r="N285" s="8"/>
      <c r="O285" s="8"/>
      <c r="P285" s="8" t="s">
        <v>59</v>
      </c>
      <c r="Q285" s="53"/>
      <c r="R285" s="20">
        <f>IFERROR(VLOOKUP(A285,'Customer Details'!$A$7:$C$14,3,FALSE),"")</f>
        <v>0</v>
      </c>
    </row>
    <row r="286" spans="1:18" s="46" customFormat="1" ht="12" customHeight="1" x14ac:dyDescent="0.25">
      <c r="A286" s="26" t="s">
        <v>6</v>
      </c>
      <c r="B286" s="23">
        <v>9015795</v>
      </c>
      <c r="C286" s="47" t="s">
        <v>489</v>
      </c>
      <c r="D286" s="26">
        <v>1</v>
      </c>
      <c r="E286" s="26"/>
      <c r="F286" s="27">
        <v>60.021707166976825</v>
      </c>
      <c r="G286" s="27">
        <f t="shared" si="49"/>
        <v>66.023877883674515</v>
      </c>
      <c r="H286" s="27">
        <f t="shared" si="50"/>
        <v>60.021707166976825</v>
      </c>
      <c r="I286" s="27">
        <f t="shared" si="38"/>
        <v>66.023877883674515</v>
      </c>
      <c r="J286" s="8" t="s">
        <v>59</v>
      </c>
      <c r="K286" s="8" t="s">
        <v>59</v>
      </c>
      <c r="L286" s="8" t="s">
        <v>59</v>
      </c>
      <c r="M286" s="8" t="s">
        <v>59</v>
      </c>
      <c r="N286" s="8"/>
      <c r="O286" s="8"/>
      <c r="P286" s="8" t="s">
        <v>59</v>
      </c>
      <c r="Q286" s="53"/>
      <c r="R286" s="20">
        <f>IFERROR(VLOOKUP(A286,'Customer Details'!$A$7:$C$14,3,FALSE),"")</f>
        <v>0</v>
      </c>
    </row>
    <row r="287" spans="1:18" s="40" customFormat="1" ht="12" customHeight="1" x14ac:dyDescent="0.25">
      <c r="A287" s="26" t="s">
        <v>6</v>
      </c>
      <c r="B287" s="23">
        <v>9015796</v>
      </c>
      <c r="C287" s="47" t="s">
        <v>490</v>
      </c>
      <c r="D287" s="26">
        <v>1</v>
      </c>
      <c r="E287" s="26"/>
      <c r="F287" s="27">
        <v>60.021707166976825</v>
      </c>
      <c r="G287" s="27">
        <f t="shared" si="49"/>
        <v>66.023877883674515</v>
      </c>
      <c r="H287" s="27">
        <f t="shared" si="50"/>
        <v>60.021707166976825</v>
      </c>
      <c r="I287" s="27">
        <f t="shared" si="38"/>
        <v>66.023877883674515</v>
      </c>
      <c r="J287" s="8" t="s">
        <v>59</v>
      </c>
      <c r="K287" s="8" t="s">
        <v>59</v>
      </c>
      <c r="L287" s="8" t="s">
        <v>59</v>
      </c>
      <c r="M287" s="8" t="s">
        <v>59</v>
      </c>
      <c r="N287" s="8"/>
      <c r="O287" s="8"/>
      <c r="P287" s="8" t="s">
        <v>59</v>
      </c>
      <c r="Q287" s="53"/>
      <c r="R287" s="20">
        <f>IFERROR(VLOOKUP(A287,'Customer Details'!$A$7:$C$14,3,FALSE),"")</f>
        <v>0</v>
      </c>
    </row>
    <row r="288" spans="1:18" s="40" customFormat="1" ht="12" customHeight="1" x14ac:dyDescent="0.25">
      <c r="A288" s="26" t="s">
        <v>6</v>
      </c>
      <c r="B288" s="23">
        <v>9015797</v>
      </c>
      <c r="C288" s="47" t="s">
        <v>491</v>
      </c>
      <c r="D288" s="26">
        <v>1</v>
      </c>
      <c r="E288" s="26"/>
      <c r="F288" s="27">
        <v>60.021707166976825</v>
      </c>
      <c r="G288" s="27">
        <f t="shared" si="49"/>
        <v>66.023877883674515</v>
      </c>
      <c r="H288" s="27">
        <f t="shared" si="50"/>
        <v>60.021707166976825</v>
      </c>
      <c r="I288" s="27">
        <f t="shared" ref="I288:I298" si="51">IFERROR(H288*1.1,"")</f>
        <v>66.023877883674515</v>
      </c>
      <c r="J288" s="53"/>
      <c r="K288" s="53"/>
      <c r="L288" s="8" t="s">
        <v>59</v>
      </c>
      <c r="M288" s="8" t="s">
        <v>59</v>
      </c>
      <c r="N288" s="53"/>
      <c r="O288" s="53"/>
      <c r="P288" s="8" t="s">
        <v>59</v>
      </c>
      <c r="Q288" s="53"/>
      <c r="R288" s="20">
        <f>IFERROR(VLOOKUP(A288,'Customer Details'!$A$7:$C$14,3,FALSE),"")</f>
        <v>0</v>
      </c>
    </row>
    <row r="289" spans="1:18" s="40" customFormat="1" ht="12" customHeight="1" x14ac:dyDescent="0.25">
      <c r="A289" s="26" t="s">
        <v>6</v>
      </c>
      <c r="B289" s="23">
        <v>9686064</v>
      </c>
      <c r="C289" s="47" t="s">
        <v>492</v>
      </c>
      <c r="D289" s="26">
        <v>1</v>
      </c>
      <c r="E289" s="26"/>
      <c r="F289" s="27">
        <v>42.150767661408771</v>
      </c>
      <c r="G289" s="27">
        <f t="shared" si="49"/>
        <v>46.365844427549654</v>
      </c>
      <c r="H289" s="27">
        <f t="shared" si="50"/>
        <v>42.150767661408771</v>
      </c>
      <c r="I289" s="27">
        <f t="shared" si="51"/>
        <v>46.365844427549654</v>
      </c>
      <c r="J289" s="53"/>
      <c r="K289" s="53"/>
      <c r="L289" s="8" t="s">
        <v>59</v>
      </c>
      <c r="M289" s="8" t="s">
        <v>59</v>
      </c>
      <c r="N289" s="8" t="s">
        <v>59</v>
      </c>
      <c r="O289" s="8" t="s">
        <v>59</v>
      </c>
      <c r="P289" s="8" t="s">
        <v>59</v>
      </c>
      <c r="Q289" s="53"/>
      <c r="R289" s="20">
        <f>IFERROR(VLOOKUP(A289,'Customer Details'!$A$7:$C$14,3,FALSE),"")</f>
        <v>0</v>
      </c>
    </row>
    <row r="290" spans="1:18" s="46" customFormat="1" ht="12" customHeight="1" x14ac:dyDescent="0.25">
      <c r="A290" s="26" t="s">
        <v>6</v>
      </c>
      <c r="B290" s="23">
        <v>9928200</v>
      </c>
      <c r="C290" s="47" t="s">
        <v>493</v>
      </c>
      <c r="D290" s="26">
        <v>1</v>
      </c>
      <c r="E290" s="26"/>
      <c r="F290" s="27">
        <v>42.150767661408771</v>
      </c>
      <c r="G290" s="27">
        <f t="shared" si="49"/>
        <v>46.365844427549654</v>
      </c>
      <c r="H290" s="27">
        <f t="shared" si="50"/>
        <v>42.150767661408771</v>
      </c>
      <c r="I290" s="27">
        <f t="shared" si="51"/>
        <v>46.365844427549654</v>
      </c>
      <c r="J290" s="53"/>
      <c r="K290" s="53"/>
      <c r="L290" s="8" t="s">
        <v>59</v>
      </c>
      <c r="M290" s="8" t="s">
        <v>59</v>
      </c>
      <c r="N290" s="8" t="s">
        <v>59</v>
      </c>
      <c r="O290" s="8" t="s">
        <v>59</v>
      </c>
      <c r="P290" s="8" t="s">
        <v>59</v>
      </c>
      <c r="Q290" s="53"/>
      <c r="R290" s="20">
        <f>IFERROR(VLOOKUP(A290,'Customer Details'!$A$7:$C$14,3,FALSE),"")</f>
        <v>0</v>
      </c>
    </row>
    <row r="291" spans="1:18" s="40" customFormat="1" ht="12" customHeight="1" x14ac:dyDescent="0.25">
      <c r="A291" s="26" t="s">
        <v>6</v>
      </c>
      <c r="B291" s="23">
        <v>9018192</v>
      </c>
      <c r="C291" s="47" t="s">
        <v>494</v>
      </c>
      <c r="D291" s="26">
        <v>1</v>
      </c>
      <c r="E291" s="26" t="s">
        <v>92</v>
      </c>
      <c r="F291" s="27">
        <v>159.48272910486241</v>
      </c>
      <c r="G291" s="27">
        <f t="shared" si="49"/>
        <v>175.43100201534867</v>
      </c>
      <c r="H291" s="27">
        <f t="shared" si="50"/>
        <v>159.48272910486241</v>
      </c>
      <c r="I291" s="27">
        <f t="shared" si="51"/>
        <v>175.43100201534867</v>
      </c>
      <c r="J291" s="53"/>
      <c r="K291" s="53"/>
      <c r="L291" s="8" t="s">
        <v>59</v>
      </c>
      <c r="M291" s="8" t="s">
        <v>59</v>
      </c>
      <c r="N291" s="8" t="s">
        <v>59</v>
      </c>
      <c r="O291" s="8" t="s">
        <v>59</v>
      </c>
      <c r="P291" s="8" t="s">
        <v>59</v>
      </c>
      <c r="Q291" s="53"/>
      <c r="R291" s="20">
        <f>IFERROR(VLOOKUP(A291,'Customer Details'!$A$7:$C$14,3,FALSE),"")</f>
        <v>0</v>
      </c>
    </row>
    <row r="292" spans="1:18" s="46" customFormat="1" ht="18.5" x14ac:dyDescent="0.25">
      <c r="A292" s="26" t="s">
        <v>6</v>
      </c>
      <c r="B292" s="23">
        <v>9018191</v>
      </c>
      <c r="C292" s="47" t="s">
        <v>495</v>
      </c>
      <c r="D292" s="26">
        <v>1</v>
      </c>
      <c r="E292" s="26"/>
      <c r="F292" s="27">
        <v>159.48272910486241</v>
      </c>
      <c r="G292" s="27">
        <f t="shared" si="49"/>
        <v>175.43100201534867</v>
      </c>
      <c r="H292" s="27">
        <f t="shared" si="50"/>
        <v>159.48272910486241</v>
      </c>
      <c r="I292" s="27">
        <f t="shared" si="51"/>
        <v>175.43100201534867</v>
      </c>
      <c r="J292" s="53"/>
      <c r="K292" s="53"/>
      <c r="L292" s="8" t="s">
        <v>59</v>
      </c>
      <c r="M292" s="8" t="s">
        <v>59</v>
      </c>
      <c r="N292" s="8" t="s">
        <v>59</v>
      </c>
      <c r="O292" s="8" t="s">
        <v>59</v>
      </c>
      <c r="P292" s="8" t="s">
        <v>59</v>
      </c>
      <c r="Q292" s="53"/>
      <c r="R292" s="20">
        <f>IFERROR(VLOOKUP(A292,'Customer Details'!$A$7:$C$14,3,FALSE),"")</f>
        <v>0</v>
      </c>
    </row>
    <row r="293" spans="1:18" s="155" customFormat="1" ht="12" customHeight="1" x14ac:dyDescent="0.25">
      <c r="A293" s="141"/>
      <c r="B293" s="140" t="s">
        <v>496</v>
      </c>
      <c r="C293" s="127"/>
      <c r="D293" s="142"/>
      <c r="E293" s="142"/>
      <c r="F293" s="149"/>
      <c r="G293" s="149"/>
      <c r="H293" s="150"/>
      <c r="I293" s="149"/>
      <c r="J293" s="146"/>
      <c r="K293" s="146"/>
      <c r="L293" s="146"/>
      <c r="M293" s="146"/>
      <c r="N293" s="146"/>
      <c r="O293" s="146"/>
      <c r="P293" s="146"/>
      <c r="Q293" s="146"/>
      <c r="R293" s="154" t="str">
        <f>IFERROR(VLOOKUP(A293,'Customer Details'!$A$7:$C$14,3,FALSE),"")</f>
        <v/>
      </c>
    </row>
    <row r="294" spans="1:18" s="40" customFormat="1" ht="12" customHeight="1" x14ac:dyDescent="0.25">
      <c r="A294" s="26" t="s">
        <v>16</v>
      </c>
      <c r="B294" s="23">
        <v>9027064</v>
      </c>
      <c r="C294" s="23" t="s">
        <v>497</v>
      </c>
      <c r="D294" s="26">
        <v>1</v>
      </c>
      <c r="E294" s="26"/>
      <c r="F294" s="27">
        <v>105.99315844681738</v>
      </c>
      <c r="G294" s="27">
        <f>F294*1.1</f>
        <v>116.59247429149912</v>
      </c>
      <c r="H294" s="27">
        <f>IFERROR(F294*(1-R294),"")</f>
        <v>105.99315844681738</v>
      </c>
      <c r="I294" s="27">
        <f t="shared" si="51"/>
        <v>116.59247429149912</v>
      </c>
      <c r="J294" s="8" t="s">
        <v>59</v>
      </c>
      <c r="K294" s="8" t="s">
        <v>59</v>
      </c>
      <c r="L294" s="8" t="s">
        <v>59</v>
      </c>
      <c r="M294" s="8" t="s">
        <v>59</v>
      </c>
      <c r="N294" s="8" t="s">
        <v>59</v>
      </c>
      <c r="O294" s="8" t="s">
        <v>59</v>
      </c>
      <c r="P294" s="8" t="s">
        <v>59</v>
      </c>
      <c r="Q294" s="8" t="s">
        <v>59</v>
      </c>
      <c r="R294" s="20">
        <f>IFERROR(VLOOKUP(A294,'Customer Details'!$A$7:$C$14,3,FALSE),"")</f>
        <v>0</v>
      </c>
    </row>
    <row r="295" spans="1:18" s="40" customFormat="1" ht="12" customHeight="1" x14ac:dyDescent="0.25">
      <c r="A295" s="26" t="s">
        <v>16</v>
      </c>
      <c r="B295" s="23">
        <v>9685001</v>
      </c>
      <c r="C295" s="23" t="s">
        <v>498</v>
      </c>
      <c r="D295" s="26">
        <v>1</v>
      </c>
      <c r="E295" s="26"/>
      <c r="F295" s="27">
        <v>2.5882050318408893</v>
      </c>
      <c r="G295" s="27">
        <f>F295*1.1</f>
        <v>2.8470255350249785</v>
      </c>
      <c r="H295" s="27">
        <f>IFERROR(F295*(1-R295),"")</f>
        <v>2.5882050318408893</v>
      </c>
      <c r="I295" s="27">
        <f t="shared" si="51"/>
        <v>2.8470255350249785</v>
      </c>
      <c r="J295" s="8" t="s">
        <v>59</v>
      </c>
      <c r="K295" s="8" t="s">
        <v>59</v>
      </c>
      <c r="L295" s="8" t="s">
        <v>59</v>
      </c>
      <c r="M295" s="8" t="s">
        <v>59</v>
      </c>
      <c r="N295" s="8"/>
      <c r="O295" s="8" t="s">
        <v>59</v>
      </c>
      <c r="P295" s="8" t="s">
        <v>59</v>
      </c>
      <c r="Q295" s="8"/>
      <c r="R295" s="20">
        <f>IFERROR(VLOOKUP(A295,'Customer Details'!$A$7:$C$14,3,FALSE),"")</f>
        <v>0</v>
      </c>
    </row>
    <row r="296" spans="1:18" s="40" customFormat="1" ht="12" customHeight="1" x14ac:dyDescent="0.25">
      <c r="A296" s="26" t="s">
        <v>16</v>
      </c>
      <c r="B296" s="23">
        <v>9910019</v>
      </c>
      <c r="C296" s="23" t="s">
        <v>499</v>
      </c>
      <c r="D296" s="26">
        <v>1</v>
      </c>
      <c r="E296" s="26" t="s">
        <v>182</v>
      </c>
      <c r="F296" s="27">
        <v>2.5882050318408893</v>
      </c>
      <c r="G296" s="27">
        <f>F296*1.1</f>
        <v>2.8470255350249785</v>
      </c>
      <c r="H296" s="27">
        <f>IFERROR(F296*(1-R296),"")</f>
        <v>2.5882050318408893</v>
      </c>
      <c r="I296" s="27">
        <f t="shared" si="51"/>
        <v>2.8470255350249785</v>
      </c>
      <c r="J296" s="8"/>
      <c r="K296" s="8"/>
      <c r="L296" s="8" t="s">
        <v>59</v>
      </c>
      <c r="M296" s="8" t="s">
        <v>59</v>
      </c>
      <c r="N296" s="8"/>
      <c r="O296" s="8"/>
      <c r="P296" s="8" t="s">
        <v>59</v>
      </c>
      <c r="Q296" s="8"/>
      <c r="R296" s="20">
        <f>IFERROR(VLOOKUP(A296,'Customer Details'!$A$7:$C$14,3,FALSE),"")</f>
        <v>0</v>
      </c>
    </row>
    <row r="297" spans="1:18" s="40" customFormat="1" ht="12" customHeight="1" x14ac:dyDescent="0.25">
      <c r="A297" s="26" t="s">
        <v>16</v>
      </c>
      <c r="B297" s="23">
        <v>9017142</v>
      </c>
      <c r="C297" s="23" t="s">
        <v>500</v>
      </c>
      <c r="D297" s="26">
        <v>1</v>
      </c>
      <c r="E297" s="26" t="s">
        <v>92</v>
      </c>
      <c r="F297" s="27">
        <v>204.59144537408935</v>
      </c>
      <c r="G297" s="27">
        <f>F297*1.1</f>
        <v>225.05058991149829</v>
      </c>
      <c r="H297" s="27">
        <f>IFERROR(F297*(1-R297),"")</f>
        <v>204.59144537408935</v>
      </c>
      <c r="I297" s="27">
        <f t="shared" si="51"/>
        <v>225.05058991149829</v>
      </c>
      <c r="J297" s="26"/>
      <c r="K297" s="26"/>
      <c r="L297" s="26"/>
      <c r="M297" s="26"/>
      <c r="N297" s="26"/>
      <c r="O297" s="26"/>
      <c r="P297" s="26"/>
      <c r="Q297" s="26"/>
      <c r="R297" s="20">
        <f>IFERROR(VLOOKUP(A297,'Customer Details'!$A$7:$C$14,3,FALSE),"")</f>
        <v>0</v>
      </c>
    </row>
    <row r="298" spans="1:18" s="40" customFormat="1" ht="12" customHeight="1" x14ac:dyDescent="0.25">
      <c r="A298" s="26" t="s">
        <v>16</v>
      </c>
      <c r="B298" s="23">
        <v>1810879</v>
      </c>
      <c r="C298" s="23" t="s">
        <v>501</v>
      </c>
      <c r="D298" s="26">
        <v>1</v>
      </c>
      <c r="E298" s="26" t="s">
        <v>92</v>
      </c>
      <c r="F298" s="27">
        <v>430.135026720224</v>
      </c>
      <c r="G298" s="27">
        <f>F298*1.1</f>
        <v>473.14852939224642</v>
      </c>
      <c r="H298" s="27">
        <f>IFERROR(F298*(1-R298),"")</f>
        <v>430.135026720224</v>
      </c>
      <c r="I298" s="27">
        <f t="shared" si="51"/>
        <v>473.14852939224642</v>
      </c>
      <c r="J298" s="8" t="s">
        <v>59</v>
      </c>
      <c r="K298" s="8" t="s">
        <v>59</v>
      </c>
      <c r="L298" s="8" t="s">
        <v>59</v>
      </c>
      <c r="M298" s="8" t="s">
        <v>59</v>
      </c>
      <c r="N298" s="26"/>
      <c r="O298" s="26"/>
      <c r="P298" s="8" t="s">
        <v>59</v>
      </c>
      <c r="Q298" s="26"/>
      <c r="R298" s="20">
        <f>IFERROR(VLOOKUP(A298,'Customer Details'!$A$7:$C$14,3,FALSE),"")</f>
        <v>0</v>
      </c>
    </row>
    <row r="299" spans="1:18" s="125" customFormat="1" ht="14.5" customHeight="1" x14ac:dyDescent="0.25">
      <c r="A299" s="141"/>
      <c r="B299" s="140" t="s">
        <v>502</v>
      </c>
      <c r="C299" s="127"/>
      <c r="D299" s="142"/>
      <c r="E299" s="142"/>
      <c r="F299" s="149"/>
      <c r="G299" s="149"/>
      <c r="H299" s="149"/>
      <c r="I299" s="149"/>
      <c r="J299" s="146"/>
      <c r="K299" s="146"/>
      <c r="L299" s="146"/>
      <c r="M299" s="146"/>
      <c r="N299" s="146"/>
      <c r="O299" s="146"/>
      <c r="P299" s="146"/>
      <c r="Q299" s="146"/>
      <c r="R299" s="156"/>
    </row>
    <row r="300" spans="1:18" s="40" customFormat="1" ht="12" customHeight="1" x14ac:dyDescent="0.25">
      <c r="A300" s="26" t="s">
        <v>16</v>
      </c>
      <c r="B300" s="23">
        <v>9026397</v>
      </c>
      <c r="C300" s="23" t="s">
        <v>503</v>
      </c>
      <c r="D300" s="26">
        <v>20</v>
      </c>
      <c r="E300" s="26"/>
      <c r="F300" s="27">
        <v>3.6974357597726994</v>
      </c>
      <c r="G300" s="27">
        <f>F300*1.1</f>
        <v>4.0671793357499695</v>
      </c>
      <c r="H300" s="27">
        <f>IFERROR(F300*(1-R300),"")</f>
        <v>3.6974357597726994</v>
      </c>
      <c r="I300" s="27">
        <f>IFERROR(H300*1.1,"")</f>
        <v>4.0671793357499695</v>
      </c>
      <c r="J300" s="8" t="s">
        <v>59</v>
      </c>
      <c r="K300" s="8" t="s">
        <v>59</v>
      </c>
      <c r="L300" s="26"/>
      <c r="M300" s="26"/>
      <c r="N300" s="26"/>
      <c r="O300" s="26"/>
      <c r="P300" s="26"/>
      <c r="Q300" s="26"/>
      <c r="R300" s="20">
        <f>IFERROR(VLOOKUP(A300,'Customer Details'!$A$7:$C$14,3,FALSE),"")</f>
        <v>0</v>
      </c>
    </row>
    <row r="301" spans="1:18" ht="17.5" x14ac:dyDescent="0.35">
      <c r="A301" s="167"/>
      <c r="F301" s="11"/>
      <c r="G301" s="10"/>
      <c r="H301" s="10"/>
      <c r="I301" s="10"/>
      <c r="J301" s="9"/>
      <c r="K301" s="9"/>
    </row>
    <row r="302" spans="1:18" ht="10.5" customHeight="1" x14ac:dyDescent="0.35">
      <c r="A302" s="167" t="s">
        <v>183</v>
      </c>
      <c r="B302" s="2"/>
      <c r="F302" s="11"/>
      <c r="G302" s="10"/>
      <c r="H302" s="10"/>
      <c r="I302" s="10"/>
      <c r="J302" s="9"/>
      <c r="K302" s="9"/>
    </row>
    <row r="303" spans="1:18" ht="13.5" customHeight="1" x14ac:dyDescent="0.35">
      <c r="A303" s="187" t="s">
        <v>711</v>
      </c>
      <c r="B303" s="2"/>
      <c r="F303" s="11"/>
      <c r="G303" s="10"/>
      <c r="H303" s="10"/>
      <c r="I303" s="10"/>
      <c r="J303" s="9"/>
      <c r="K303" s="9"/>
    </row>
    <row r="304" spans="1:18" ht="13.5" customHeight="1" x14ac:dyDescent="0.35">
      <c r="A304" s="187" t="s">
        <v>712</v>
      </c>
      <c r="B304" s="2"/>
      <c r="F304" s="11"/>
      <c r="G304" s="10"/>
      <c r="H304" s="10"/>
      <c r="I304" s="10"/>
      <c r="J304" s="9"/>
      <c r="K304" s="9"/>
    </row>
    <row r="305" spans="1:11" ht="13.5" customHeight="1" x14ac:dyDescent="0.35">
      <c r="A305" s="187" t="s">
        <v>713</v>
      </c>
      <c r="B305" s="2"/>
      <c r="F305" s="11"/>
      <c r="G305" s="10"/>
      <c r="H305" s="10"/>
      <c r="I305" s="10"/>
      <c r="J305" s="9"/>
      <c r="K305" s="9"/>
    </row>
    <row r="306" spans="1:11" ht="12.75" customHeight="1" x14ac:dyDescent="0.35">
      <c r="A306" s="172"/>
      <c r="B306" s="2"/>
      <c r="F306" s="11"/>
      <c r="G306" s="10"/>
      <c r="H306" s="10"/>
      <c r="I306" s="10"/>
      <c r="J306" s="9"/>
      <c r="K306" s="9"/>
    </row>
    <row r="307" spans="1:11" ht="13.5" customHeight="1" x14ac:dyDescent="0.35">
      <c r="A307" s="201" t="s">
        <v>184</v>
      </c>
      <c r="B307" s="201"/>
      <c r="C307" s="201"/>
      <c r="F307" s="11"/>
      <c r="G307" s="10"/>
      <c r="H307" s="10"/>
      <c r="I307" s="10"/>
      <c r="J307" s="9"/>
      <c r="K307" s="9"/>
    </row>
    <row r="308" spans="1:11" x14ac:dyDescent="0.25">
      <c r="A308" s="201" t="s">
        <v>185</v>
      </c>
      <c r="B308" s="201"/>
      <c r="C308" s="201"/>
      <c r="D308" s="201"/>
      <c r="E308" s="201"/>
      <c r="F308" s="201"/>
      <c r="G308" s="201"/>
      <c r="H308" s="201"/>
      <c r="I308" s="201"/>
      <c r="J308" s="201"/>
      <c r="K308" s="201"/>
    </row>
    <row r="309" spans="1:11" x14ac:dyDescent="0.25">
      <c r="A309" s="201" t="s">
        <v>590</v>
      </c>
      <c r="B309" s="201"/>
      <c r="C309" s="201"/>
      <c r="D309" s="201"/>
      <c r="E309" s="201"/>
      <c r="F309" s="201"/>
      <c r="G309" s="201"/>
      <c r="H309" s="201"/>
      <c r="I309" s="201"/>
      <c r="J309" s="201"/>
    </row>
  </sheetData>
  <sheetProtection algorithmName="SHA-512" hashValue="n8suto4PTvtunbIXtTpnTcdwn/5yesi3MFaDCmVe9LOXaPRS4FJUcfP46/yLFJCgMrpkqOYJSex/bZg8Iu9xqQ==" saltValue="irRa111rxVc4HpJEejRLFQ==" spinCount="100000" sheet="1" formatCells="0" formatColumns="0" autoFilter="0"/>
  <autoFilter ref="A3:R302" xr:uid="{00000000-0009-0000-0000-000004000000}">
    <sortState xmlns:xlrd2="http://schemas.microsoft.com/office/spreadsheetml/2017/richdata2" ref="A21:R220">
      <sortCondition sortBy="fontColor" ref="C3:C299" dxfId="14"/>
    </sortState>
  </autoFilter>
  <mergeCells count="3">
    <mergeCell ref="A307:C307"/>
    <mergeCell ref="A308:K308"/>
    <mergeCell ref="A309:J309"/>
  </mergeCells>
  <conditionalFormatting sqref="B22">
    <cfRule type="duplicateValues" dxfId="13" priority="35"/>
  </conditionalFormatting>
  <conditionalFormatting sqref="B150:B151">
    <cfRule type="duplicateValues" dxfId="12" priority="30"/>
  </conditionalFormatting>
  <conditionalFormatting sqref="B166">
    <cfRule type="duplicateValues" dxfId="11" priority="25"/>
  </conditionalFormatting>
  <conditionalFormatting sqref="B167:B169">
    <cfRule type="duplicateValues" dxfId="10" priority="13"/>
  </conditionalFormatting>
  <conditionalFormatting sqref="B170">
    <cfRule type="duplicateValues" dxfId="9" priority="22"/>
  </conditionalFormatting>
  <conditionalFormatting sqref="B171:B172">
    <cfRule type="duplicateValues" dxfId="8" priority="12"/>
  </conditionalFormatting>
  <conditionalFormatting sqref="B173">
    <cfRule type="duplicateValues" dxfId="7" priority="20"/>
  </conditionalFormatting>
  <conditionalFormatting sqref="B174:B175">
    <cfRule type="duplicateValues" dxfId="6" priority="11"/>
  </conditionalFormatting>
  <conditionalFormatting sqref="B250">
    <cfRule type="duplicateValues" dxfId="5" priority="9"/>
  </conditionalFormatting>
  <conditionalFormatting sqref="B251">
    <cfRule type="duplicateValues" dxfId="4" priority="7"/>
  </conditionalFormatting>
  <conditionalFormatting sqref="B252:B256">
    <cfRule type="duplicateValues" dxfId="3" priority="152"/>
  </conditionalFormatting>
  <conditionalFormatting sqref="B257">
    <cfRule type="duplicateValues" dxfId="2" priority="3"/>
  </conditionalFormatting>
  <conditionalFormatting sqref="B258:B264">
    <cfRule type="duplicateValues" dxfId="1" priority="1"/>
  </conditionalFormatting>
  <conditionalFormatting sqref="B265:B300 B222:B249 B44:B47 B53 B79 B72 B59 B23:B34 B36:B41 B63:B65 B61 B84:B88 B93:B98 B115:B137 B103 B100:B101 B105:B113 B161 B184:B220 B158 B163:B165 B176:B182 B140:B146 B148:B149 B4:B20 B152:B156 B75:B77">
    <cfRule type="duplicateValues" dxfId="0" priority="149"/>
  </conditionalFormatting>
  <pageMargins left="0.70866141732283472" right="0.70866141732283472" top="0.19685039370078741" bottom="0.74803149606299213" header="0.31496062992125984" footer="0.31496062992125984"/>
  <pageSetup paperSize="9" scale="61" fitToHeight="0" orientation="landscape" r:id="rId1"/>
  <headerFooter alignWithMargins="0">
    <oddFooter>&amp;CPage &amp;P&amp;R&amp;F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R113"/>
  <sheetViews>
    <sheetView zoomScaleNormal="100" workbookViewId="0">
      <pane ySplit="3" topLeftCell="A4" activePane="bottomLeft" state="frozen"/>
      <selection pane="bottomLeft" activeCell="C23" sqref="C23"/>
    </sheetView>
  </sheetViews>
  <sheetFormatPr defaultColWidth="7.1796875" defaultRowHeight="11.5" x14ac:dyDescent="0.25"/>
  <cols>
    <col min="1" max="1" width="8.1796875" style="2" customWidth="1"/>
    <col min="2" max="2" width="11" style="3" customWidth="1"/>
    <col min="3" max="3" width="88.1796875" style="3" customWidth="1"/>
    <col min="4" max="5" width="7.7265625" style="2" customWidth="1"/>
    <col min="6" max="6" width="9.7265625" style="4" customWidth="1"/>
    <col min="7" max="7" width="13" style="4" customWidth="1"/>
    <col min="8" max="8" width="10.26953125" style="4" customWidth="1"/>
    <col min="9" max="9" width="10.54296875" style="4" customWidth="1"/>
    <col min="10" max="10" width="56.54296875" style="2" customWidth="1"/>
    <col min="11" max="11" width="7.81640625" style="17" customWidth="1"/>
    <col min="12" max="16384" width="7.1796875" style="4"/>
  </cols>
  <sheetData>
    <row r="1" spans="1:11" s="74" customFormat="1" ht="78" customHeight="1" x14ac:dyDescent="0.25">
      <c r="A1" s="70"/>
      <c r="B1" s="69"/>
      <c r="C1" s="69"/>
      <c r="D1" s="70"/>
      <c r="E1" s="70"/>
      <c r="F1" s="71"/>
      <c r="G1" s="72"/>
      <c r="H1" s="72"/>
      <c r="I1" s="72"/>
      <c r="J1" s="70"/>
      <c r="K1" s="73"/>
    </row>
    <row r="2" spans="1:11" ht="14.15" customHeight="1" x14ac:dyDescent="0.25">
      <c r="E2" s="31"/>
      <c r="F2" s="11"/>
      <c r="G2" s="10"/>
      <c r="H2" s="10"/>
      <c r="I2" s="10"/>
    </row>
    <row r="3" spans="1:11" s="39" customFormat="1" ht="38.25" customHeight="1" x14ac:dyDescent="0.25">
      <c r="A3" s="33" t="s">
        <v>45</v>
      </c>
      <c r="B3" s="33" t="s">
        <v>44</v>
      </c>
      <c r="C3" s="33" t="s">
        <v>46</v>
      </c>
      <c r="D3" s="33" t="s">
        <v>47</v>
      </c>
      <c r="E3" s="33" t="s">
        <v>48</v>
      </c>
      <c r="F3" s="36" t="s">
        <v>708</v>
      </c>
      <c r="G3" s="33" t="s">
        <v>709</v>
      </c>
      <c r="H3" s="33" t="str">
        <f>'Customer Details'!$C3&amp;" Buy Price (ex GST)"</f>
        <v xml:space="preserve"> Buy Price (ex GST)</v>
      </c>
      <c r="I3" s="33" t="str">
        <f>'Customer Details'!$C3&amp;" Buy Price (inc GST)"</f>
        <v xml:space="preserve"> Buy Price (inc GST)</v>
      </c>
      <c r="J3" s="33" t="s">
        <v>504</v>
      </c>
      <c r="K3" s="37" t="s">
        <v>186</v>
      </c>
    </row>
    <row r="4" spans="1:11" s="82" customFormat="1" ht="15" customHeight="1" x14ac:dyDescent="0.25">
      <c r="A4" s="76"/>
      <c r="B4" s="75" t="s">
        <v>505</v>
      </c>
      <c r="C4" s="77"/>
      <c r="D4" s="78"/>
      <c r="E4" s="78"/>
      <c r="F4" s="79"/>
      <c r="G4" s="79"/>
      <c r="H4" s="80"/>
      <c r="I4" s="79"/>
      <c r="J4" s="202" t="s">
        <v>506</v>
      </c>
      <c r="K4" s="81"/>
    </row>
    <row r="5" spans="1:11" ht="12" customHeight="1" x14ac:dyDescent="0.25">
      <c r="A5" s="2" t="s">
        <v>14</v>
      </c>
      <c r="B5" s="28">
        <v>1240219</v>
      </c>
      <c r="C5" s="29" t="s">
        <v>507</v>
      </c>
      <c r="D5" s="2">
        <v>1</v>
      </c>
      <c r="F5" s="7">
        <v>905.87176114431145</v>
      </c>
      <c r="G5" s="7">
        <f t="shared" ref="G5:G8" si="0">F5*1.1</f>
        <v>996.45893725874271</v>
      </c>
      <c r="H5" s="7">
        <f>IFERROR(F5*(1-K5),"")</f>
        <v>905.87176114431145</v>
      </c>
      <c r="I5" s="7">
        <f t="shared" ref="I5:I8" si="1">IFERROR(H5*1.1,"")</f>
        <v>996.45893725874271</v>
      </c>
      <c r="J5" s="202"/>
      <c r="K5" s="17">
        <f>IFERROR(VLOOKUP(A5,'Customer Details'!$A$7:$C$12,3,FALSE),"")</f>
        <v>0</v>
      </c>
    </row>
    <row r="6" spans="1:11" ht="12" customHeight="1" x14ac:dyDescent="0.25">
      <c r="A6" s="2" t="s">
        <v>14</v>
      </c>
      <c r="B6" s="28">
        <v>1241030</v>
      </c>
      <c r="C6" s="29" t="s">
        <v>508</v>
      </c>
      <c r="D6" s="2">
        <v>1</v>
      </c>
      <c r="F6" s="7">
        <v>969.96064764703829</v>
      </c>
      <c r="G6" s="7">
        <f t="shared" si="0"/>
        <v>1066.9567124117423</v>
      </c>
      <c r="H6" s="7">
        <f t="shared" ref="H6:H8" si="2">IFERROR(F6*(1-K6),"")</f>
        <v>969.96064764703829</v>
      </c>
      <c r="I6" s="7">
        <f t="shared" si="1"/>
        <v>1066.9567124117423</v>
      </c>
      <c r="J6" s="202"/>
      <c r="K6" s="17">
        <f>IFERROR(VLOOKUP(A6,'Customer Details'!$A$7:$C$12,3,FALSE),"")</f>
        <v>0</v>
      </c>
    </row>
    <row r="7" spans="1:11" ht="12" customHeight="1" x14ac:dyDescent="0.25">
      <c r="A7" s="2" t="s">
        <v>14</v>
      </c>
      <c r="B7" s="28">
        <v>1240227</v>
      </c>
      <c r="C7" s="29" t="s">
        <v>509</v>
      </c>
      <c r="D7" s="2">
        <v>1</v>
      </c>
      <c r="F7" s="7">
        <v>1072.2563703340829</v>
      </c>
      <c r="G7" s="7">
        <f t="shared" si="0"/>
        <v>1179.4820073674914</v>
      </c>
      <c r="H7" s="7">
        <f t="shared" si="2"/>
        <v>1072.2563703340829</v>
      </c>
      <c r="I7" s="7">
        <f t="shared" si="1"/>
        <v>1179.4820073674914</v>
      </c>
      <c r="J7" s="202"/>
      <c r="K7" s="17">
        <f>IFERROR(VLOOKUP(A7,'Customer Details'!$A$7:$C$12,3,FALSE),"")</f>
        <v>0</v>
      </c>
    </row>
    <row r="8" spans="1:11" ht="12" customHeight="1" x14ac:dyDescent="0.25">
      <c r="A8" s="2" t="s">
        <v>14</v>
      </c>
      <c r="B8" s="28">
        <v>1241032</v>
      </c>
      <c r="C8" s="29" t="s">
        <v>510</v>
      </c>
      <c r="D8" s="2">
        <v>1</v>
      </c>
      <c r="F8" s="7">
        <v>1133.8802996636277</v>
      </c>
      <c r="G8" s="7">
        <f t="shared" si="0"/>
        <v>1247.2683296299906</v>
      </c>
      <c r="H8" s="7">
        <f t="shared" si="2"/>
        <v>1133.8802996636277</v>
      </c>
      <c r="I8" s="7">
        <f t="shared" si="1"/>
        <v>1247.2683296299906</v>
      </c>
      <c r="J8" s="202"/>
      <c r="K8" s="17">
        <f>IFERROR(VLOOKUP(A8,'Customer Details'!$A$7:$C$12,3,FALSE),"")</f>
        <v>0</v>
      </c>
    </row>
    <row r="9" spans="1:11" s="84" customFormat="1" ht="15" customHeight="1" x14ac:dyDescent="0.25">
      <c r="A9" s="83"/>
      <c r="B9" s="75" t="s">
        <v>512</v>
      </c>
      <c r="D9" s="83"/>
      <c r="E9" s="83"/>
      <c r="F9" s="85"/>
      <c r="G9" s="85"/>
      <c r="H9" s="85"/>
      <c r="I9" s="85"/>
      <c r="J9" s="202"/>
      <c r="K9" s="86"/>
    </row>
    <row r="10" spans="1:11" ht="12" customHeight="1" x14ac:dyDescent="0.25">
      <c r="A10" s="2" t="s">
        <v>14</v>
      </c>
      <c r="B10" s="3">
        <v>1240228</v>
      </c>
      <c r="C10" s="4" t="s">
        <v>513</v>
      </c>
      <c r="D10" s="2">
        <v>1</v>
      </c>
      <c r="F10" s="7">
        <v>1103.0683349988556</v>
      </c>
      <c r="G10" s="21">
        <f t="shared" ref="G10:G32" si="3">F10*1.1</f>
        <v>1213.3751684987412</v>
      </c>
      <c r="H10" s="21">
        <f t="shared" ref="H10:H13" si="4">IFERROR(F10*(1-K10),"")</f>
        <v>1103.0683349988556</v>
      </c>
      <c r="I10" s="21">
        <f t="shared" ref="I10:I13" si="5">IFERROR(H10*1.1,"")</f>
        <v>1213.3751684987412</v>
      </c>
      <c r="J10" s="202"/>
      <c r="K10" s="17">
        <f>IFERROR(VLOOKUP(A10,'Customer Details'!$A$7:$C$12,3,FALSE),"")</f>
        <v>0</v>
      </c>
    </row>
    <row r="11" spans="1:11" ht="12" customHeight="1" x14ac:dyDescent="0.25">
      <c r="A11" s="2" t="s">
        <v>14</v>
      </c>
      <c r="B11" s="3">
        <v>1241033</v>
      </c>
      <c r="C11" s="4" t="s">
        <v>514</v>
      </c>
      <c r="D11" s="2">
        <v>1</v>
      </c>
      <c r="F11" s="7">
        <v>1167.1572215015822</v>
      </c>
      <c r="G11" s="21">
        <f t="shared" si="3"/>
        <v>1283.8729436517406</v>
      </c>
      <c r="H11" s="21">
        <f t="shared" si="4"/>
        <v>1167.1572215015822</v>
      </c>
      <c r="I11" s="21">
        <f t="shared" si="5"/>
        <v>1283.8729436517406</v>
      </c>
      <c r="J11" s="202"/>
      <c r="K11" s="17">
        <f>IFERROR(VLOOKUP(A11,'Customer Details'!$A$7:$C$12,3,FALSE),"")</f>
        <v>0</v>
      </c>
    </row>
    <row r="12" spans="1:11" ht="12" customHeight="1" x14ac:dyDescent="0.25">
      <c r="A12" s="2" t="s">
        <v>14</v>
      </c>
      <c r="B12" s="3">
        <v>1240230</v>
      </c>
      <c r="C12" s="4" t="s">
        <v>515</v>
      </c>
      <c r="D12" s="2">
        <v>1</v>
      </c>
      <c r="F12" s="7">
        <v>1263.2905512556722</v>
      </c>
      <c r="G12" s="21">
        <f t="shared" si="3"/>
        <v>1389.6196063812395</v>
      </c>
      <c r="H12" s="21">
        <f t="shared" si="4"/>
        <v>1263.2905512556722</v>
      </c>
      <c r="I12" s="21">
        <f t="shared" si="5"/>
        <v>1389.6196063812395</v>
      </c>
      <c r="J12" s="202"/>
      <c r="K12" s="17">
        <f>IFERROR(VLOOKUP(A12,'Customer Details'!$A$7:$C$12,3,FALSE),"")</f>
        <v>0</v>
      </c>
    </row>
    <row r="13" spans="1:11" ht="12" customHeight="1" x14ac:dyDescent="0.25">
      <c r="A13" s="2" t="s">
        <v>14</v>
      </c>
      <c r="B13" s="3">
        <v>1241035</v>
      </c>
      <c r="C13" s="4" t="s">
        <v>516</v>
      </c>
      <c r="D13" s="2">
        <v>1</v>
      </c>
      <c r="F13" s="7">
        <v>1324.9144805852175</v>
      </c>
      <c r="G13" s="21">
        <f t="shared" si="3"/>
        <v>1457.4059286437393</v>
      </c>
      <c r="H13" s="21">
        <f t="shared" si="4"/>
        <v>1324.9144805852175</v>
      </c>
      <c r="I13" s="21">
        <f t="shared" si="5"/>
        <v>1457.4059286437393</v>
      </c>
      <c r="J13" s="202"/>
      <c r="K13" s="17">
        <f>IFERROR(VLOOKUP(A13,'Customer Details'!$A$7:$C$12,3,FALSE),"")</f>
        <v>0</v>
      </c>
    </row>
    <row r="14" spans="1:11" s="84" customFormat="1" ht="15" customHeight="1" x14ac:dyDescent="0.25">
      <c r="A14" s="83"/>
      <c r="B14" s="75" t="s">
        <v>682</v>
      </c>
      <c r="D14" s="83"/>
      <c r="E14" s="83"/>
      <c r="F14" s="85"/>
      <c r="G14" s="85"/>
      <c r="H14" s="85"/>
      <c r="I14" s="85"/>
      <c r="J14" s="202"/>
      <c r="K14" s="86"/>
    </row>
    <row r="15" spans="1:11" ht="12" customHeight="1" x14ac:dyDescent="0.25">
      <c r="A15" s="2" t="s">
        <v>14</v>
      </c>
      <c r="B15" s="3">
        <v>1246594</v>
      </c>
      <c r="C15" s="4" t="s">
        <v>686</v>
      </c>
      <c r="D15" s="2">
        <v>1</v>
      </c>
      <c r="F15" s="7">
        <v>1359.5763499999998</v>
      </c>
      <c r="G15" s="21">
        <f t="shared" ref="G15:G19" si="6">F15*1.1</f>
        <v>1495.533985</v>
      </c>
      <c r="H15" s="21">
        <f t="shared" ref="H15:H16" si="7">IFERROR(F15*(1-K15),"")</f>
        <v>1359.5763499999998</v>
      </c>
      <c r="I15" s="21">
        <f t="shared" ref="I15:I16" si="8">IFERROR(H15*1.1,"")</f>
        <v>1495.533985</v>
      </c>
      <c r="J15" s="202"/>
      <c r="K15" s="17">
        <f>IFERROR(VLOOKUP(A15,'Customer Details'!$A$7:$C$12,3,FALSE),"")</f>
        <v>0</v>
      </c>
    </row>
    <row r="16" spans="1:11" ht="12" customHeight="1" x14ac:dyDescent="0.25">
      <c r="A16" s="2" t="s">
        <v>10</v>
      </c>
      <c r="B16" s="3">
        <v>9028922</v>
      </c>
      <c r="C16" s="4" t="s">
        <v>688</v>
      </c>
      <c r="D16" s="2">
        <v>1</v>
      </c>
      <c r="F16" s="7">
        <v>41.402899999999995</v>
      </c>
      <c r="G16" s="21">
        <f t="shared" si="6"/>
        <v>45.543189999999996</v>
      </c>
      <c r="H16" s="21">
        <f t="shared" si="7"/>
        <v>41.402899999999995</v>
      </c>
      <c r="I16" s="21">
        <f t="shared" si="8"/>
        <v>45.543189999999996</v>
      </c>
      <c r="J16" s="202"/>
      <c r="K16" s="17">
        <f>IFERROR(VLOOKUP(A16,'Customer Details'!$A$7:$C$12,3,FALSE),"")</f>
        <v>0</v>
      </c>
    </row>
    <row r="17" spans="1:11" ht="12" customHeight="1" x14ac:dyDescent="0.25">
      <c r="A17" s="2" t="s">
        <v>14</v>
      </c>
      <c r="B17" s="3">
        <v>9029480</v>
      </c>
      <c r="C17" s="4" t="s">
        <v>683</v>
      </c>
      <c r="D17" s="2">
        <v>50</v>
      </c>
      <c r="F17" s="7">
        <v>2.4661999999999997</v>
      </c>
      <c r="G17" s="21">
        <f t="shared" si="6"/>
        <v>2.7128199999999998</v>
      </c>
      <c r="H17" s="21">
        <f t="shared" ref="H17:H19" si="9">IFERROR(F17*(1-K17),"")</f>
        <v>2.4661999999999997</v>
      </c>
      <c r="I17" s="21">
        <f t="shared" ref="I17:I19" si="10">IFERROR(H17*1.1,"")</f>
        <v>2.7128199999999998</v>
      </c>
      <c r="J17" s="202"/>
      <c r="K17" s="17">
        <f>IFERROR(VLOOKUP(A17,'Customer Details'!$A$7:$C$12,3,FALSE),"")</f>
        <v>0</v>
      </c>
    </row>
    <row r="18" spans="1:11" ht="12" customHeight="1" x14ac:dyDescent="0.25">
      <c r="A18" s="2" t="s">
        <v>14</v>
      </c>
      <c r="B18" s="3">
        <v>9029481</v>
      </c>
      <c r="C18" s="4" t="s">
        <v>684</v>
      </c>
      <c r="D18" s="2">
        <v>1</v>
      </c>
      <c r="F18" s="7">
        <v>25.592049999999997</v>
      </c>
      <c r="G18" s="21">
        <f t="shared" si="6"/>
        <v>28.151254999999999</v>
      </c>
      <c r="H18" s="21">
        <f t="shared" si="9"/>
        <v>25.592049999999997</v>
      </c>
      <c r="I18" s="21">
        <f t="shared" si="10"/>
        <v>28.151254999999999</v>
      </c>
      <c r="J18" s="202"/>
      <c r="K18" s="17">
        <f>IFERROR(VLOOKUP(A18,'Customer Details'!$A$7:$C$12,3,FALSE),"")</f>
        <v>0</v>
      </c>
    </row>
    <row r="19" spans="1:11" ht="12" customHeight="1" x14ac:dyDescent="0.25">
      <c r="A19" s="2" t="s">
        <v>14</v>
      </c>
      <c r="B19" s="3">
        <v>9029482</v>
      </c>
      <c r="C19" s="4" t="s">
        <v>685</v>
      </c>
      <c r="D19" s="2">
        <v>1</v>
      </c>
      <c r="F19" s="7">
        <v>9.5930999999999997</v>
      </c>
      <c r="G19" s="21">
        <f t="shared" si="6"/>
        <v>10.55241</v>
      </c>
      <c r="H19" s="21">
        <f t="shared" si="9"/>
        <v>9.5930999999999997</v>
      </c>
      <c r="I19" s="21">
        <f t="shared" si="10"/>
        <v>10.55241</v>
      </c>
      <c r="J19" s="202"/>
      <c r="K19" s="17">
        <f>IFERROR(VLOOKUP(A19,'Customer Details'!$A$7:$C$12,3,FALSE),"")</f>
        <v>0</v>
      </c>
    </row>
    <row r="20" spans="1:11" s="84" customFormat="1" ht="12" customHeight="1" x14ac:dyDescent="0.25">
      <c r="A20" s="76"/>
      <c r="B20" s="75" t="s">
        <v>517</v>
      </c>
      <c r="C20" s="77"/>
      <c r="D20" s="78"/>
      <c r="E20" s="78"/>
      <c r="F20" s="79"/>
      <c r="G20" s="79"/>
      <c r="H20" s="79"/>
      <c r="I20" s="79"/>
      <c r="J20" s="202"/>
      <c r="K20" s="86"/>
    </row>
    <row r="21" spans="1:11" ht="12" customHeight="1" x14ac:dyDescent="0.25">
      <c r="A21" s="2" t="s">
        <v>14</v>
      </c>
      <c r="B21" s="3">
        <v>1240237</v>
      </c>
      <c r="C21" s="4" t="s">
        <v>518</v>
      </c>
      <c r="D21" s="2">
        <v>1</v>
      </c>
      <c r="F21" s="7">
        <v>543.52539999999999</v>
      </c>
      <c r="G21" s="21">
        <f t="shared" si="3"/>
        <v>597.87794000000008</v>
      </c>
      <c r="H21" s="21">
        <f t="shared" ref="H21:H24" si="11">IFERROR(F21*(1-K21),"")</f>
        <v>543.52539999999999</v>
      </c>
      <c r="I21" s="21">
        <f>IFERROR(H21*1.1,"")</f>
        <v>597.87794000000008</v>
      </c>
      <c r="J21" s="202"/>
      <c r="K21" s="17">
        <f>IFERROR(VLOOKUP(A21,'Customer Details'!$A$7:$C$12,3,FALSE),"")</f>
        <v>0</v>
      </c>
    </row>
    <row r="22" spans="1:11" ht="12" customHeight="1" x14ac:dyDescent="0.25">
      <c r="A22" s="2" t="s">
        <v>14</v>
      </c>
      <c r="B22" s="3">
        <v>1245733</v>
      </c>
      <c r="C22" s="4" t="s">
        <v>519</v>
      </c>
      <c r="D22" s="2">
        <v>1</v>
      </c>
      <c r="F22" s="7">
        <v>581.98139999999989</v>
      </c>
      <c r="G22" s="21">
        <f t="shared" si="3"/>
        <v>640.17953999999997</v>
      </c>
      <c r="H22" s="21">
        <f t="shared" si="11"/>
        <v>581.98139999999989</v>
      </c>
      <c r="I22" s="21">
        <f t="shared" ref="I22:I24" si="12">IFERROR(H22*1.1,"")</f>
        <v>640.17953999999997</v>
      </c>
      <c r="J22" s="202"/>
      <c r="K22" s="17">
        <f>IFERROR(VLOOKUP(A22,'Customer Details'!$A$7:$C$12,3,FALSE),"")</f>
        <v>0</v>
      </c>
    </row>
    <row r="23" spans="1:11" ht="12" customHeight="1" x14ac:dyDescent="0.25">
      <c r="A23" s="2" t="s">
        <v>14</v>
      </c>
      <c r="B23" s="3">
        <v>1240239</v>
      </c>
      <c r="C23" s="4" t="s">
        <v>520</v>
      </c>
      <c r="D23" s="2">
        <v>1</v>
      </c>
      <c r="F23" s="7">
        <v>643.35424999999998</v>
      </c>
      <c r="G23" s="21">
        <f t="shared" si="3"/>
        <v>707.68967500000008</v>
      </c>
      <c r="H23" s="21">
        <f t="shared" si="11"/>
        <v>643.35424999999998</v>
      </c>
      <c r="I23" s="21">
        <f t="shared" si="12"/>
        <v>707.68967500000008</v>
      </c>
      <c r="J23" s="202"/>
      <c r="K23" s="17">
        <f>IFERROR(VLOOKUP(A23,'Customer Details'!$A$7:$C$12,3,FALSE),"")</f>
        <v>0</v>
      </c>
    </row>
    <row r="24" spans="1:11" ht="12" customHeight="1" x14ac:dyDescent="0.25">
      <c r="A24" s="2" t="s">
        <v>14</v>
      </c>
      <c r="B24" s="3">
        <v>1245732</v>
      </c>
      <c r="C24" s="4" t="s">
        <v>521</v>
      </c>
      <c r="D24" s="2">
        <v>1</v>
      </c>
      <c r="F24" s="7">
        <v>680.32634999999993</v>
      </c>
      <c r="G24" s="21">
        <f t="shared" si="3"/>
        <v>748.35898499999996</v>
      </c>
      <c r="H24" s="21">
        <f t="shared" si="11"/>
        <v>680.32634999999993</v>
      </c>
      <c r="I24" s="21">
        <f t="shared" si="12"/>
        <v>748.35898499999996</v>
      </c>
      <c r="J24" s="202"/>
      <c r="K24" s="17">
        <f>IFERROR(VLOOKUP(A24,'Customer Details'!$A$7:$C$12,3,FALSE),"")</f>
        <v>0</v>
      </c>
    </row>
    <row r="25" spans="1:11" s="84" customFormat="1" ht="12" customHeight="1" x14ac:dyDescent="0.25">
      <c r="A25" s="76"/>
      <c r="B25" s="75" t="s">
        <v>677</v>
      </c>
      <c r="C25" s="77"/>
      <c r="D25" s="78"/>
      <c r="E25" s="78"/>
      <c r="F25" s="79"/>
      <c r="G25" s="79"/>
      <c r="H25" s="79"/>
      <c r="I25" s="79"/>
      <c r="J25" s="202"/>
      <c r="K25" s="86"/>
    </row>
    <row r="26" spans="1:11" ht="12" customHeight="1" x14ac:dyDescent="0.25">
      <c r="A26" s="2" t="s">
        <v>14</v>
      </c>
      <c r="B26" s="3">
        <v>1246075</v>
      </c>
      <c r="C26" s="4" t="s">
        <v>678</v>
      </c>
      <c r="D26" s="2">
        <v>1</v>
      </c>
      <c r="F26" s="7">
        <v>661.84029999999996</v>
      </c>
      <c r="G26" s="21">
        <f t="shared" ref="G26:G29" si="13">F26*1.1</f>
        <v>728.02432999999996</v>
      </c>
      <c r="H26" s="21">
        <f t="shared" ref="H26:H29" si="14">IFERROR(F26*(1-K26),"")</f>
        <v>661.84029999999996</v>
      </c>
      <c r="I26" s="21">
        <f>IFERROR(H26*1.1,"")</f>
        <v>728.02432999999996</v>
      </c>
      <c r="J26" s="202"/>
      <c r="K26" s="17">
        <f>IFERROR(VLOOKUP(A26,'Customer Details'!$A$7:$C$12,3,FALSE),"")</f>
        <v>0</v>
      </c>
    </row>
    <row r="27" spans="1:11" ht="12" customHeight="1" x14ac:dyDescent="0.25">
      <c r="A27" s="2" t="s">
        <v>14</v>
      </c>
      <c r="B27" s="3">
        <v>1247150</v>
      </c>
      <c r="C27" s="4" t="s">
        <v>679</v>
      </c>
      <c r="D27" s="2">
        <v>1</v>
      </c>
      <c r="F27" s="7">
        <v>700.29629999999997</v>
      </c>
      <c r="G27" s="21">
        <f t="shared" si="13"/>
        <v>770.32593000000008</v>
      </c>
      <c r="H27" s="21">
        <f t="shared" si="14"/>
        <v>700.29629999999997</v>
      </c>
      <c r="I27" s="21">
        <f t="shared" ref="I27:I29" si="15">IFERROR(H27*1.1,"")</f>
        <v>770.32593000000008</v>
      </c>
      <c r="J27" s="202"/>
      <c r="K27" s="17">
        <f>IFERROR(VLOOKUP(A27,'Customer Details'!$A$7:$C$12,3,FALSE),"")</f>
        <v>0</v>
      </c>
    </row>
    <row r="28" spans="1:11" ht="12" customHeight="1" x14ac:dyDescent="0.25">
      <c r="A28" s="2" t="s">
        <v>14</v>
      </c>
      <c r="B28" s="3">
        <v>1246077</v>
      </c>
      <c r="C28" s="4" t="s">
        <v>680</v>
      </c>
      <c r="D28" s="2">
        <v>1</v>
      </c>
      <c r="F28" s="7">
        <v>757.96984999999995</v>
      </c>
      <c r="G28" s="21">
        <f t="shared" si="13"/>
        <v>833.76683500000001</v>
      </c>
      <c r="H28" s="21">
        <f t="shared" si="14"/>
        <v>757.96984999999995</v>
      </c>
      <c r="I28" s="21">
        <f t="shared" si="15"/>
        <v>833.76683500000001</v>
      </c>
      <c r="J28" s="202"/>
      <c r="K28" s="17">
        <f>IFERROR(VLOOKUP(A28,'Customer Details'!$A$7:$C$12,3,FALSE),"")</f>
        <v>0</v>
      </c>
    </row>
    <row r="29" spans="1:11" ht="12" customHeight="1" x14ac:dyDescent="0.25">
      <c r="A29" s="2" t="s">
        <v>14</v>
      </c>
      <c r="B29" s="3">
        <v>1247151</v>
      </c>
      <c r="C29" s="4" t="s">
        <v>681</v>
      </c>
      <c r="D29" s="2">
        <v>1</v>
      </c>
      <c r="F29" s="7">
        <v>794.95240000000001</v>
      </c>
      <c r="G29" s="21">
        <f t="shared" si="13"/>
        <v>874.44764000000009</v>
      </c>
      <c r="H29" s="21">
        <f t="shared" si="14"/>
        <v>794.95240000000001</v>
      </c>
      <c r="I29" s="21">
        <f t="shared" si="15"/>
        <v>874.44764000000009</v>
      </c>
      <c r="J29" s="202"/>
      <c r="K29" s="17">
        <f>IFERROR(VLOOKUP(A29,'Customer Details'!$A$7:$C$12,3,FALSE),"")</f>
        <v>0</v>
      </c>
    </row>
    <row r="30" spans="1:11" s="84" customFormat="1" ht="12" customHeight="1" x14ac:dyDescent="0.25">
      <c r="A30" s="77"/>
      <c r="B30" s="75" t="s">
        <v>522</v>
      </c>
      <c r="C30" s="77"/>
      <c r="D30" s="78"/>
      <c r="E30" s="78"/>
      <c r="F30" s="79"/>
      <c r="G30" s="79"/>
      <c r="H30" s="79"/>
      <c r="I30" s="79"/>
      <c r="J30" s="202"/>
      <c r="K30" s="86"/>
    </row>
    <row r="31" spans="1:11" ht="12" customHeight="1" x14ac:dyDescent="0.25">
      <c r="A31" s="2" t="s">
        <v>14</v>
      </c>
      <c r="B31" s="3">
        <v>1246145</v>
      </c>
      <c r="C31" s="4" t="s">
        <v>673</v>
      </c>
      <c r="D31" s="2">
        <v>1</v>
      </c>
      <c r="F31" s="7">
        <v>807.26249999999993</v>
      </c>
      <c r="G31" s="21">
        <f t="shared" si="3"/>
        <v>887.98874999999998</v>
      </c>
      <c r="H31" s="21">
        <f t="shared" ref="H31:H32" si="16">IFERROR(F31*(1-K31),"")</f>
        <v>807.26249999999993</v>
      </c>
      <c r="I31" s="21">
        <f>IFERROR(H31*1.1,"")</f>
        <v>887.98874999999998</v>
      </c>
      <c r="J31" s="202"/>
      <c r="K31" s="17">
        <f>IFERROR(VLOOKUP(A31,'Customer Details'!$A$7:$C$12,3,FALSE),"")</f>
        <v>0</v>
      </c>
    </row>
    <row r="32" spans="1:11" ht="12" customHeight="1" x14ac:dyDescent="0.25">
      <c r="A32" s="2" t="s">
        <v>10</v>
      </c>
      <c r="B32" s="3">
        <v>9028922</v>
      </c>
      <c r="C32" s="4" t="s">
        <v>688</v>
      </c>
      <c r="D32" s="2">
        <v>1</v>
      </c>
      <c r="F32" s="7">
        <v>41.402899999999995</v>
      </c>
      <c r="G32" s="21">
        <f t="shared" si="3"/>
        <v>45.543189999999996</v>
      </c>
      <c r="H32" s="21">
        <f t="shared" si="16"/>
        <v>41.402899999999995</v>
      </c>
      <c r="I32" s="21">
        <f t="shared" ref="I32" si="17">IFERROR(H32*1.1,"")</f>
        <v>45.543189999999996</v>
      </c>
      <c r="J32" s="202"/>
      <c r="K32" s="17">
        <f>IFERROR(VLOOKUP(A32,'Customer Details'!$A$7:$C$12,3,FALSE),"")</f>
        <v>0</v>
      </c>
    </row>
    <row r="33" spans="1:11" s="82" customFormat="1" ht="12.75" customHeight="1" x14ac:dyDescent="0.25">
      <c r="A33" s="76"/>
      <c r="B33" s="75" t="s">
        <v>523</v>
      </c>
      <c r="C33" s="77"/>
      <c r="D33" s="78"/>
      <c r="E33" s="78"/>
      <c r="F33" s="79"/>
      <c r="G33" s="79"/>
      <c r="H33" s="80"/>
      <c r="I33" s="79"/>
      <c r="J33" s="202"/>
      <c r="K33" s="81"/>
    </row>
    <row r="34" spans="1:11" ht="12" customHeight="1" x14ac:dyDescent="0.25">
      <c r="A34" s="2" t="s">
        <v>14</v>
      </c>
      <c r="B34" s="3">
        <v>9026571</v>
      </c>
      <c r="C34" s="3" t="s">
        <v>524</v>
      </c>
      <c r="D34" s="2">
        <v>6</v>
      </c>
      <c r="F34" s="7">
        <v>124.40445335009998</v>
      </c>
      <c r="G34" s="7">
        <f t="shared" ref="G34:G44" si="18">F34*1.1</f>
        <v>136.84489868511</v>
      </c>
      <c r="H34" s="7">
        <f t="shared" ref="H34:H44" si="19">IFERROR(F34*(1-K34),"")</f>
        <v>124.40445335009998</v>
      </c>
      <c r="I34" s="7">
        <f t="shared" ref="I34:I44" si="20">IFERROR(H34*1.1,"")</f>
        <v>136.84489868511</v>
      </c>
      <c r="J34" s="202"/>
      <c r="K34" s="17">
        <f>IFERROR(VLOOKUP(A34,'Customer Details'!$A$7:$C$12,3,FALSE),"")</f>
        <v>0</v>
      </c>
    </row>
    <row r="35" spans="1:11" ht="12" customHeight="1" x14ac:dyDescent="0.25">
      <c r="A35" s="2" t="s">
        <v>14</v>
      </c>
      <c r="B35" s="3">
        <v>9026572</v>
      </c>
      <c r="C35" s="3" t="s">
        <v>525</v>
      </c>
      <c r="D35" s="2">
        <v>6</v>
      </c>
      <c r="F35" s="7">
        <v>124.40445335009998</v>
      </c>
      <c r="G35" s="7">
        <f t="shared" si="18"/>
        <v>136.84489868511</v>
      </c>
      <c r="H35" s="7">
        <f t="shared" si="19"/>
        <v>124.40445335009998</v>
      </c>
      <c r="I35" s="7">
        <f t="shared" si="20"/>
        <v>136.84489868511</v>
      </c>
      <c r="J35" s="202"/>
      <c r="K35" s="17">
        <f>IFERROR(VLOOKUP(A35,'Customer Details'!$A$7:$C$12,3,FALSE),"")</f>
        <v>0</v>
      </c>
    </row>
    <row r="36" spans="1:11" ht="12" customHeight="1" x14ac:dyDescent="0.25">
      <c r="A36" s="2" t="s">
        <v>14</v>
      </c>
      <c r="B36" s="3">
        <v>1782084</v>
      </c>
      <c r="C36" s="3" t="s">
        <v>526</v>
      </c>
      <c r="D36" s="2">
        <v>1</v>
      </c>
      <c r="F36" s="7">
        <v>1191.8067932334</v>
      </c>
      <c r="G36" s="7">
        <f t="shared" si="18"/>
        <v>1310.9874725567402</v>
      </c>
      <c r="H36" s="7">
        <f t="shared" si="19"/>
        <v>1191.8067932334</v>
      </c>
      <c r="I36" s="7">
        <f t="shared" si="20"/>
        <v>1310.9874725567402</v>
      </c>
      <c r="J36" s="202"/>
      <c r="K36" s="17">
        <f>IFERROR(VLOOKUP(A36,'Customer Details'!$A$7:$C$12,3,FALSE),"")</f>
        <v>0</v>
      </c>
    </row>
    <row r="37" spans="1:11" ht="12" customHeight="1" x14ac:dyDescent="0.25">
      <c r="A37" s="2" t="s">
        <v>14</v>
      </c>
      <c r="B37" s="3">
        <v>1780897</v>
      </c>
      <c r="C37" s="3" t="s">
        <v>527</v>
      </c>
      <c r="D37" s="2">
        <v>10</v>
      </c>
      <c r="F37" s="7">
        <v>25.592049999999997</v>
      </c>
      <c r="G37" s="7">
        <f t="shared" si="18"/>
        <v>28.151254999999999</v>
      </c>
      <c r="H37" s="7">
        <f t="shared" si="19"/>
        <v>25.592049999999997</v>
      </c>
      <c r="I37" s="7">
        <f t="shared" si="20"/>
        <v>28.151254999999999</v>
      </c>
      <c r="J37" s="202"/>
      <c r="K37" s="17">
        <f>IFERROR(VLOOKUP(A37,'Customer Details'!$A$7:$C$12,3,FALSE),"")</f>
        <v>0</v>
      </c>
    </row>
    <row r="38" spans="1:11" ht="12" customHeight="1" x14ac:dyDescent="0.25">
      <c r="A38" s="2" t="s">
        <v>14</v>
      </c>
      <c r="B38" s="3">
        <v>1780945</v>
      </c>
      <c r="C38" s="3" t="s">
        <v>528</v>
      </c>
      <c r="D38" s="2">
        <v>10</v>
      </c>
      <c r="F38" s="7">
        <v>25.592049999999997</v>
      </c>
      <c r="G38" s="7">
        <f t="shared" si="18"/>
        <v>28.151254999999999</v>
      </c>
      <c r="H38" s="7">
        <f t="shared" si="19"/>
        <v>25.592049999999997</v>
      </c>
      <c r="I38" s="7">
        <f t="shared" si="20"/>
        <v>28.151254999999999</v>
      </c>
      <c r="J38" s="202"/>
      <c r="K38" s="17">
        <f>IFERROR(VLOOKUP(A38,'Customer Details'!$A$7:$C$12,3,FALSE),"")</f>
        <v>0</v>
      </c>
    </row>
    <row r="39" spans="1:11" ht="12" customHeight="1" x14ac:dyDescent="0.25">
      <c r="A39" s="2" t="s">
        <v>14</v>
      </c>
      <c r="B39" s="3">
        <v>1782318</v>
      </c>
      <c r="C39" s="3" t="s">
        <v>529</v>
      </c>
      <c r="D39" s="2">
        <v>10</v>
      </c>
      <c r="F39" s="7">
        <v>18.193449999999999</v>
      </c>
      <c r="G39" s="7">
        <f t="shared" si="18"/>
        <v>20.012795000000001</v>
      </c>
      <c r="H39" s="7">
        <f t="shared" si="19"/>
        <v>18.193449999999999</v>
      </c>
      <c r="I39" s="7">
        <f t="shared" si="20"/>
        <v>20.012795000000001</v>
      </c>
      <c r="J39" s="202"/>
      <c r="K39" s="17">
        <f>IFERROR(VLOOKUP(A39,'Customer Details'!$A$7:$C$12,3,FALSE),"")</f>
        <v>0</v>
      </c>
    </row>
    <row r="40" spans="1:11" ht="12" customHeight="1" x14ac:dyDescent="0.25">
      <c r="A40" s="2" t="s">
        <v>14</v>
      </c>
      <c r="B40" s="3">
        <v>1781344</v>
      </c>
      <c r="C40" s="3" t="s">
        <v>530</v>
      </c>
      <c r="D40" s="2">
        <v>10</v>
      </c>
      <c r="F40" s="7">
        <v>49.000049999999995</v>
      </c>
      <c r="G40" s="7">
        <f t="shared" si="18"/>
        <v>53.900055000000002</v>
      </c>
      <c r="H40" s="7">
        <f t="shared" si="19"/>
        <v>49.000049999999995</v>
      </c>
      <c r="I40" s="7">
        <f t="shared" si="20"/>
        <v>53.900055000000002</v>
      </c>
      <c r="J40" s="202"/>
      <c r="K40" s="17">
        <f>IFERROR(VLOOKUP(A40,'Customer Details'!$A$7:$C$12,3,FALSE),"")</f>
        <v>0</v>
      </c>
    </row>
    <row r="41" spans="1:11" ht="12" customHeight="1" x14ac:dyDescent="0.25">
      <c r="A41" s="2" t="s">
        <v>14</v>
      </c>
      <c r="B41" s="3">
        <v>1781416</v>
      </c>
      <c r="C41" s="3" t="s">
        <v>531</v>
      </c>
      <c r="D41" s="2">
        <v>10</v>
      </c>
      <c r="F41" s="7">
        <v>13.557264452499897</v>
      </c>
      <c r="G41" s="7">
        <f t="shared" si="18"/>
        <v>14.912990897749888</v>
      </c>
      <c r="H41" s="7">
        <f t="shared" si="19"/>
        <v>13.557264452499897</v>
      </c>
      <c r="I41" s="7">
        <f t="shared" si="20"/>
        <v>14.912990897749888</v>
      </c>
      <c r="J41" s="202"/>
      <c r="K41" s="17">
        <f>IFERROR(VLOOKUP(A41,'Customer Details'!$A$7:$C$12,3,FALSE),"")</f>
        <v>0</v>
      </c>
    </row>
    <row r="42" spans="1:11" ht="12" customHeight="1" x14ac:dyDescent="0.25">
      <c r="A42" s="2" t="s">
        <v>14</v>
      </c>
      <c r="B42" s="3">
        <v>1781417</v>
      </c>
      <c r="C42" s="3" t="s">
        <v>532</v>
      </c>
      <c r="D42" s="2">
        <v>10</v>
      </c>
      <c r="F42" s="7">
        <v>43.136750530681489</v>
      </c>
      <c r="G42" s="7">
        <f t="shared" si="18"/>
        <v>47.450425583749642</v>
      </c>
      <c r="H42" s="7">
        <f t="shared" si="19"/>
        <v>43.136750530681489</v>
      </c>
      <c r="I42" s="7">
        <f t="shared" si="20"/>
        <v>47.450425583749642</v>
      </c>
      <c r="J42" s="202"/>
      <c r="K42" s="17">
        <f>IFERROR(VLOOKUP(A42,'Customer Details'!$A$7:$C$12,3,FALSE),"")</f>
        <v>0</v>
      </c>
    </row>
    <row r="43" spans="1:11" ht="12" customHeight="1" x14ac:dyDescent="0.25">
      <c r="A43" s="2" t="s">
        <v>14</v>
      </c>
      <c r="B43" s="3">
        <v>1782316</v>
      </c>
      <c r="C43" s="3" t="s">
        <v>533</v>
      </c>
      <c r="D43" s="2">
        <v>10</v>
      </c>
      <c r="F43" s="7">
        <v>11.092307279318099</v>
      </c>
      <c r="G43" s="7">
        <f t="shared" si="18"/>
        <v>12.20153800724991</v>
      </c>
      <c r="H43" s="7">
        <f t="shared" si="19"/>
        <v>11.092307279318099</v>
      </c>
      <c r="I43" s="7">
        <f t="shared" si="20"/>
        <v>12.20153800724991</v>
      </c>
      <c r="J43" s="202"/>
      <c r="K43" s="17">
        <f>IFERROR(VLOOKUP(A43,'Customer Details'!$A$7:$C$12,3,FALSE),"")</f>
        <v>0</v>
      </c>
    </row>
    <row r="44" spans="1:11" ht="12" customHeight="1" x14ac:dyDescent="0.25">
      <c r="A44" s="2" t="s">
        <v>14</v>
      </c>
      <c r="B44" s="3">
        <v>1780895</v>
      </c>
      <c r="C44" s="3" t="s">
        <v>534</v>
      </c>
      <c r="D44" s="2">
        <v>20</v>
      </c>
      <c r="F44" s="7">
        <v>2.4649571731817996</v>
      </c>
      <c r="G44" s="7">
        <f t="shared" si="18"/>
        <v>2.71145289049998</v>
      </c>
      <c r="H44" s="7">
        <f t="shared" si="19"/>
        <v>2.4649571731817996</v>
      </c>
      <c r="I44" s="7">
        <f t="shared" si="20"/>
        <v>2.71145289049998</v>
      </c>
      <c r="J44" s="202"/>
      <c r="K44" s="17">
        <f>IFERROR(VLOOKUP(A44,'Customer Details'!$A$7:$C$12,3,FALSE),"")</f>
        <v>0</v>
      </c>
    </row>
    <row r="45" spans="1:11" s="82" customFormat="1" ht="14.15" customHeight="1" x14ac:dyDescent="0.25">
      <c r="A45" s="76"/>
      <c r="B45" s="75" t="s">
        <v>535</v>
      </c>
      <c r="C45" s="77"/>
      <c r="D45" s="78"/>
      <c r="E45" s="78"/>
      <c r="F45" s="79"/>
      <c r="G45" s="79"/>
      <c r="H45" s="80"/>
      <c r="I45" s="79"/>
      <c r="J45" s="202"/>
      <c r="K45" s="81" t="str">
        <f>IFERROR(VLOOKUP(A45,'[3]Customer Details'!$A$7:$C$10,3,FALSE),"")</f>
        <v/>
      </c>
    </row>
    <row r="46" spans="1:11" ht="12" customHeight="1" x14ac:dyDescent="0.25">
      <c r="A46" s="2" t="s">
        <v>14</v>
      </c>
      <c r="B46" s="3">
        <v>1781415</v>
      </c>
      <c r="C46" s="3" t="s">
        <v>536</v>
      </c>
      <c r="D46" s="2">
        <v>500</v>
      </c>
      <c r="F46" s="7">
        <v>2.4649571731817996</v>
      </c>
      <c r="G46" s="7">
        <f t="shared" ref="G46:G60" si="21">F46*1.1</f>
        <v>2.71145289049998</v>
      </c>
      <c r="H46" s="7">
        <f t="shared" ref="H46:H60" si="22">IFERROR(F46*(1-K46),"")</f>
        <v>2.4649571731817996</v>
      </c>
      <c r="I46" s="7">
        <f t="shared" ref="I46:I60" si="23">IFERROR(H46*1.1,"")</f>
        <v>2.71145289049998</v>
      </c>
      <c r="J46" s="202"/>
      <c r="K46" s="17">
        <f>IFERROR(VLOOKUP(A46,'Customer Details'!$A$7:$C$12,3,FALSE),"")</f>
        <v>0</v>
      </c>
    </row>
    <row r="47" spans="1:11" ht="12" customHeight="1" x14ac:dyDescent="0.25">
      <c r="A47" s="2" t="s">
        <v>14</v>
      </c>
      <c r="B47" s="3">
        <v>1780901</v>
      </c>
      <c r="C47" s="3" t="s">
        <v>537</v>
      </c>
      <c r="D47" s="2">
        <v>500</v>
      </c>
      <c r="F47" s="7">
        <v>3.1773224999999998</v>
      </c>
      <c r="G47" s="7">
        <f t="shared" si="21"/>
        <v>3.49505475</v>
      </c>
      <c r="H47" s="7">
        <f t="shared" si="22"/>
        <v>3.1773224999999998</v>
      </c>
      <c r="I47" s="7">
        <f t="shared" si="23"/>
        <v>3.49505475</v>
      </c>
      <c r="J47" s="202"/>
      <c r="K47" s="17">
        <f>IFERROR(VLOOKUP(A47,'Customer Details'!$A$7:$C$12,3,FALSE),"")</f>
        <v>0</v>
      </c>
    </row>
    <row r="48" spans="1:11" ht="12" customHeight="1" x14ac:dyDescent="0.25">
      <c r="A48" s="2" t="s">
        <v>14</v>
      </c>
      <c r="B48" s="3">
        <v>1780902</v>
      </c>
      <c r="C48" s="3" t="s">
        <v>538</v>
      </c>
      <c r="D48" s="2">
        <v>500</v>
      </c>
      <c r="F48" s="7">
        <v>3.1773224999999998</v>
      </c>
      <c r="G48" s="7">
        <f t="shared" si="21"/>
        <v>3.49505475</v>
      </c>
      <c r="H48" s="7">
        <f t="shared" si="22"/>
        <v>3.1773224999999998</v>
      </c>
      <c r="I48" s="7">
        <f t="shared" si="23"/>
        <v>3.49505475</v>
      </c>
      <c r="J48" s="202"/>
      <c r="K48" s="17">
        <f>IFERROR(VLOOKUP(A48,'Customer Details'!$A$7:$C$12,3,FALSE),"")</f>
        <v>0</v>
      </c>
    </row>
    <row r="49" spans="1:11" ht="12" customHeight="1" x14ac:dyDescent="0.25">
      <c r="A49" s="2" t="s">
        <v>14</v>
      </c>
      <c r="B49" s="3">
        <v>1780903</v>
      </c>
      <c r="C49" s="3" t="s">
        <v>539</v>
      </c>
      <c r="D49" s="2">
        <v>500</v>
      </c>
      <c r="F49" s="7">
        <v>2.9050999999999996</v>
      </c>
      <c r="G49" s="7">
        <f t="shared" si="21"/>
        <v>3.1956099999999998</v>
      </c>
      <c r="H49" s="7">
        <f t="shared" si="22"/>
        <v>2.9050999999999996</v>
      </c>
      <c r="I49" s="7">
        <f t="shared" si="23"/>
        <v>3.1956099999999998</v>
      </c>
      <c r="J49" s="202"/>
      <c r="K49" s="17">
        <f>IFERROR(VLOOKUP(A49,'Customer Details'!$A$7:$C$12,3,FALSE),"")</f>
        <v>0</v>
      </c>
    </row>
    <row r="50" spans="1:11" ht="12" customHeight="1" x14ac:dyDescent="0.25">
      <c r="A50" s="2" t="s">
        <v>14</v>
      </c>
      <c r="B50" s="3">
        <v>1782310</v>
      </c>
      <c r="C50" s="3" t="s">
        <v>540</v>
      </c>
      <c r="D50" s="2">
        <v>500</v>
      </c>
      <c r="F50" s="7">
        <v>3.1773297962313398</v>
      </c>
      <c r="G50" s="7">
        <f t="shared" si="21"/>
        <v>3.4950627758544739</v>
      </c>
      <c r="H50" s="7">
        <f t="shared" si="22"/>
        <v>3.1773297962313398</v>
      </c>
      <c r="I50" s="7">
        <f t="shared" si="23"/>
        <v>3.4950627758544739</v>
      </c>
      <c r="J50" s="202"/>
      <c r="K50" s="17">
        <f>IFERROR(VLOOKUP(A50,'Customer Details'!$A$7:$C$12,3,FALSE),"")</f>
        <v>0</v>
      </c>
    </row>
    <row r="51" spans="1:11" ht="12" customHeight="1" x14ac:dyDescent="0.25">
      <c r="A51" s="2" t="s">
        <v>14</v>
      </c>
      <c r="B51" s="3">
        <v>1782301</v>
      </c>
      <c r="C51" s="3" t="s">
        <v>541</v>
      </c>
      <c r="D51" s="2">
        <v>1</v>
      </c>
      <c r="F51" s="7">
        <v>479.43417018386003</v>
      </c>
      <c r="G51" s="7">
        <f t="shared" si="21"/>
        <v>527.3775872022461</v>
      </c>
      <c r="H51" s="7">
        <f t="shared" si="22"/>
        <v>479.43417018386003</v>
      </c>
      <c r="I51" s="7">
        <f t="shared" si="23"/>
        <v>527.3775872022461</v>
      </c>
      <c r="J51" s="202"/>
      <c r="K51" s="17">
        <f>IFERROR(VLOOKUP(A51,'Customer Details'!$A$7:$C$12,3,FALSE),"")</f>
        <v>0</v>
      </c>
    </row>
    <row r="52" spans="1:11" ht="12" customHeight="1" x14ac:dyDescent="0.25">
      <c r="A52" s="2" t="s">
        <v>14</v>
      </c>
      <c r="B52" s="3">
        <v>1780946</v>
      </c>
      <c r="C52" s="3" t="s">
        <v>542</v>
      </c>
      <c r="D52" s="2">
        <v>10</v>
      </c>
      <c r="F52" s="7">
        <v>13.557264452499897</v>
      </c>
      <c r="G52" s="7">
        <f t="shared" si="21"/>
        <v>14.912990897749888</v>
      </c>
      <c r="H52" s="7">
        <f t="shared" si="22"/>
        <v>13.557264452499897</v>
      </c>
      <c r="I52" s="7">
        <f t="shared" si="23"/>
        <v>14.912990897749888</v>
      </c>
      <c r="J52" s="202"/>
      <c r="K52" s="17">
        <f>IFERROR(VLOOKUP(A52,'Customer Details'!$A$7:$C$12,3,FALSE),"")</f>
        <v>0</v>
      </c>
    </row>
    <row r="53" spans="1:11" ht="12" customHeight="1" x14ac:dyDescent="0.25">
      <c r="A53" s="2" t="s">
        <v>14</v>
      </c>
      <c r="B53" s="3">
        <v>1780947</v>
      </c>
      <c r="C53" s="3" t="s">
        <v>543</v>
      </c>
      <c r="D53" s="2">
        <v>10</v>
      </c>
      <c r="F53" s="7">
        <v>37.912599999999998</v>
      </c>
      <c r="G53" s="7">
        <f t="shared" si="21"/>
        <v>41.703859999999999</v>
      </c>
      <c r="H53" s="7">
        <f t="shared" si="22"/>
        <v>37.912599999999998</v>
      </c>
      <c r="I53" s="7">
        <f t="shared" si="23"/>
        <v>41.703859999999999</v>
      </c>
      <c r="J53" s="202"/>
      <c r="K53" s="17">
        <f>IFERROR(VLOOKUP(A53,'Customer Details'!$A$7:$C$12,3,FALSE),"")</f>
        <v>0</v>
      </c>
    </row>
    <row r="54" spans="1:11" ht="12" customHeight="1" x14ac:dyDescent="0.25">
      <c r="A54" s="2" t="s">
        <v>14</v>
      </c>
      <c r="B54" s="3">
        <v>1780953</v>
      </c>
      <c r="C54" s="3" t="s">
        <v>544</v>
      </c>
      <c r="D54" s="2">
        <v>10</v>
      </c>
      <c r="F54" s="7">
        <v>19.426549999999999</v>
      </c>
      <c r="G54" s="7">
        <f t="shared" si="21"/>
        <v>21.369205000000001</v>
      </c>
      <c r="H54" s="7">
        <f t="shared" si="22"/>
        <v>19.426549999999999</v>
      </c>
      <c r="I54" s="7">
        <f t="shared" si="23"/>
        <v>21.369205000000001</v>
      </c>
      <c r="J54" s="202"/>
      <c r="K54" s="17">
        <f>IFERROR(VLOOKUP(A54,'Customer Details'!$A$7:$C$12,3,FALSE),"")</f>
        <v>0</v>
      </c>
    </row>
    <row r="55" spans="1:11" ht="12" customHeight="1" x14ac:dyDescent="0.25">
      <c r="A55" s="2" t="s">
        <v>14</v>
      </c>
      <c r="B55" s="3">
        <v>1782319</v>
      </c>
      <c r="C55" s="3" t="s">
        <v>545</v>
      </c>
      <c r="D55" s="2">
        <v>10</v>
      </c>
      <c r="F55" s="7">
        <v>23.978182618499996</v>
      </c>
      <c r="G55" s="7">
        <f t="shared" si="21"/>
        <v>26.376000880349999</v>
      </c>
      <c r="H55" s="7">
        <f t="shared" si="22"/>
        <v>23.978182618499996</v>
      </c>
      <c r="I55" s="7">
        <f t="shared" si="23"/>
        <v>26.376000880349999</v>
      </c>
      <c r="J55" s="202"/>
      <c r="K55" s="17">
        <f>IFERROR(VLOOKUP(A55,'Customer Details'!$A$7:$C$12,3,FALSE),"")</f>
        <v>0</v>
      </c>
    </row>
    <row r="56" spans="1:11" ht="12" customHeight="1" x14ac:dyDescent="0.25">
      <c r="A56" s="2" t="s">
        <v>14</v>
      </c>
      <c r="B56" s="3">
        <v>1782321</v>
      </c>
      <c r="C56" s="3" t="s">
        <v>546</v>
      </c>
      <c r="D56" s="2">
        <v>10</v>
      </c>
      <c r="F56" s="7">
        <v>27.932849999999998</v>
      </c>
      <c r="G56" s="7">
        <f t="shared" si="21"/>
        <v>30.726134999999999</v>
      </c>
      <c r="H56" s="7">
        <f t="shared" si="22"/>
        <v>27.932849999999998</v>
      </c>
      <c r="I56" s="7">
        <f t="shared" si="23"/>
        <v>30.726134999999999</v>
      </c>
      <c r="J56" s="202"/>
      <c r="K56" s="17">
        <f>IFERROR(VLOOKUP(A56,'Customer Details'!$A$7:$C$12,3,FALSE),"")</f>
        <v>0</v>
      </c>
    </row>
    <row r="57" spans="1:11" ht="12" customHeight="1" x14ac:dyDescent="0.25">
      <c r="A57" s="2" t="s">
        <v>14</v>
      </c>
      <c r="B57" s="3">
        <v>1782320</v>
      </c>
      <c r="C57" s="3" t="s">
        <v>547</v>
      </c>
      <c r="D57" s="2">
        <v>10</v>
      </c>
      <c r="F57" s="7">
        <v>28.047799999999999</v>
      </c>
      <c r="G57" s="7">
        <f t="shared" si="21"/>
        <v>30.85258</v>
      </c>
      <c r="H57" s="7">
        <f t="shared" si="22"/>
        <v>28.047799999999999</v>
      </c>
      <c r="I57" s="7">
        <f t="shared" si="23"/>
        <v>30.85258</v>
      </c>
      <c r="J57" s="202"/>
      <c r="K57" s="17">
        <f>IFERROR(VLOOKUP(A57,'Customer Details'!$A$7:$C$12,3,FALSE),"")</f>
        <v>0</v>
      </c>
    </row>
    <row r="58" spans="1:11" ht="12" customHeight="1" x14ac:dyDescent="0.25">
      <c r="A58" s="2" t="s">
        <v>14</v>
      </c>
      <c r="B58" s="3">
        <v>1780905</v>
      </c>
      <c r="C58" s="3" t="s">
        <v>548</v>
      </c>
      <c r="D58" s="2">
        <v>20</v>
      </c>
      <c r="F58" s="7">
        <v>2.4649571731817996</v>
      </c>
      <c r="G58" s="7">
        <f t="shared" si="21"/>
        <v>2.71145289049998</v>
      </c>
      <c r="H58" s="7">
        <f t="shared" si="22"/>
        <v>2.4649571731817996</v>
      </c>
      <c r="I58" s="7">
        <f t="shared" si="23"/>
        <v>2.71145289049998</v>
      </c>
      <c r="J58" s="202"/>
      <c r="K58" s="17">
        <f>IFERROR(VLOOKUP(A58,'Customer Details'!$A$7:$C$12,3,FALSE),"")</f>
        <v>0</v>
      </c>
    </row>
    <row r="59" spans="1:11" ht="12" customHeight="1" x14ac:dyDescent="0.25">
      <c r="A59" s="2" t="s">
        <v>14</v>
      </c>
      <c r="B59" s="3">
        <v>9027045</v>
      </c>
      <c r="C59" s="3" t="s">
        <v>549</v>
      </c>
      <c r="D59" s="2">
        <v>10</v>
      </c>
      <c r="F59" s="7">
        <v>11.989091309249998</v>
      </c>
      <c r="G59" s="7">
        <f t="shared" si="21"/>
        <v>13.188000440174999</v>
      </c>
      <c r="H59" s="7">
        <f t="shared" si="22"/>
        <v>11.989091309249998</v>
      </c>
      <c r="I59" s="7">
        <f t="shared" si="23"/>
        <v>13.188000440174999</v>
      </c>
      <c r="J59" s="202"/>
      <c r="K59" s="17">
        <f>IFERROR(VLOOKUP(A59,'Customer Details'!$A$7:$C$12,3,FALSE),"")</f>
        <v>0</v>
      </c>
    </row>
    <row r="60" spans="1:11" ht="12" customHeight="1" x14ac:dyDescent="0.25">
      <c r="A60" s="2" t="s">
        <v>14</v>
      </c>
      <c r="B60" s="3">
        <v>9027179</v>
      </c>
      <c r="C60" s="3" t="s">
        <v>550</v>
      </c>
      <c r="D60" s="2">
        <v>10</v>
      </c>
      <c r="F60" s="7">
        <v>9.5912730473999979</v>
      </c>
      <c r="G60" s="7">
        <f t="shared" si="21"/>
        <v>10.550400352139999</v>
      </c>
      <c r="H60" s="7">
        <f t="shared" si="22"/>
        <v>9.5912730473999979</v>
      </c>
      <c r="I60" s="7">
        <f t="shared" si="23"/>
        <v>10.550400352139999</v>
      </c>
      <c r="J60" s="202"/>
      <c r="K60" s="17">
        <f>IFERROR(VLOOKUP(A60,'Customer Details'!$A$7:$C$12,3,FALSE),"")</f>
        <v>0</v>
      </c>
    </row>
    <row r="61" spans="1:11" s="82" customFormat="1" ht="15" customHeight="1" x14ac:dyDescent="0.25">
      <c r="A61" s="76"/>
      <c r="B61" s="75" t="s">
        <v>551</v>
      </c>
      <c r="C61" s="77"/>
      <c r="D61" s="78"/>
      <c r="E61" s="78"/>
      <c r="F61" s="87"/>
      <c r="G61" s="87"/>
      <c r="H61" s="88"/>
      <c r="I61" s="87"/>
      <c r="J61" s="202"/>
      <c r="K61" s="89" t="str">
        <f>IFERROR(VLOOKUP(A61,'[3]Customer Details'!$A$7:$C$10,3,FALSE),"")</f>
        <v/>
      </c>
    </row>
    <row r="62" spans="1:11" s="24" customFormat="1" ht="11.5" customHeight="1" x14ac:dyDescent="0.25">
      <c r="A62" s="22" t="s">
        <v>14</v>
      </c>
      <c r="B62" s="23">
        <v>1782922</v>
      </c>
      <c r="C62" s="25" t="s">
        <v>552</v>
      </c>
      <c r="D62" s="26">
        <v>10</v>
      </c>
      <c r="E62" s="26" t="s">
        <v>92</v>
      </c>
      <c r="F62" s="7">
        <v>68.886399999999995</v>
      </c>
      <c r="G62" s="27">
        <f>F62*1.1</f>
        <v>75.775040000000004</v>
      </c>
      <c r="H62" s="7">
        <f>IFERROR(F62*(1-K62),"")</f>
        <v>68.886399999999995</v>
      </c>
      <c r="I62" s="7">
        <f>IFERROR(H62*1.1,"")</f>
        <v>75.775040000000004</v>
      </c>
      <c r="J62" s="202"/>
      <c r="K62" s="17">
        <f>IFERROR(VLOOKUP(A62,'Customer Details'!$A$7:$C$12,3,FALSE),"")</f>
        <v>0</v>
      </c>
    </row>
    <row r="63" spans="1:11" s="24" customFormat="1" ht="11.5" customHeight="1" x14ac:dyDescent="0.25">
      <c r="A63" s="22" t="s">
        <v>14</v>
      </c>
      <c r="B63" s="23">
        <v>1782921</v>
      </c>
      <c r="C63" s="25" t="s">
        <v>553</v>
      </c>
      <c r="D63" s="26">
        <v>500</v>
      </c>
      <c r="E63" s="26" t="s">
        <v>92</v>
      </c>
      <c r="F63" s="7">
        <v>3.6057725</v>
      </c>
      <c r="G63" s="27">
        <f>F63*1.1</f>
        <v>3.9663497500000005</v>
      </c>
      <c r="H63" s="7">
        <f>IFERROR(F63*(1-K63),"")</f>
        <v>3.6057725</v>
      </c>
      <c r="I63" s="7">
        <f>IFERROR(H63*1.1,"")</f>
        <v>3.9663497500000005</v>
      </c>
      <c r="J63" s="202"/>
      <c r="K63" s="17">
        <f>IFERROR(VLOOKUP(A63,'Customer Details'!$A$7:$C$12,3,FALSE),"")</f>
        <v>0</v>
      </c>
    </row>
    <row r="64" spans="1:11" s="24" customFormat="1" ht="11.5" customHeight="1" x14ac:dyDescent="0.25">
      <c r="A64" s="22" t="s">
        <v>14</v>
      </c>
      <c r="B64" s="23">
        <v>9027591</v>
      </c>
      <c r="C64" s="25" t="s">
        <v>554</v>
      </c>
      <c r="D64" s="26">
        <v>250</v>
      </c>
      <c r="E64" s="26" t="s">
        <v>92</v>
      </c>
      <c r="F64" s="7">
        <v>4.4130349999999998</v>
      </c>
      <c r="G64" s="27">
        <f t="shared" ref="G64:G69" si="24">F64*1.1</f>
        <v>4.8543384999999999</v>
      </c>
      <c r="H64" s="7">
        <f t="shared" ref="H64:H69" si="25">IFERROR(F64*(1-K64),"")</f>
        <v>4.4130349999999998</v>
      </c>
      <c r="I64" s="7">
        <f t="shared" ref="I64:I69" si="26">IFERROR(H64*1.1,"")</f>
        <v>4.8543384999999999</v>
      </c>
      <c r="J64" s="202"/>
      <c r="K64" s="17">
        <f>IFERROR(VLOOKUP(A64,'Customer Details'!$A$7:$C$12,3,FALSE),"")</f>
        <v>0</v>
      </c>
    </row>
    <row r="65" spans="1:11" s="24" customFormat="1" ht="11.5" customHeight="1" x14ac:dyDescent="0.25">
      <c r="A65" s="22" t="s">
        <v>14</v>
      </c>
      <c r="B65" s="23">
        <v>9027590</v>
      </c>
      <c r="C65" s="25" t="s">
        <v>555</v>
      </c>
      <c r="D65" s="26">
        <v>250</v>
      </c>
      <c r="E65" s="26" t="s">
        <v>92</v>
      </c>
      <c r="F65" s="7">
        <v>4.4130349999999998</v>
      </c>
      <c r="G65" s="27">
        <f t="shared" si="24"/>
        <v>4.8543384999999999</v>
      </c>
      <c r="H65" s="7">
        <f t="shared" si="25"/>
        <v>4.4130349999999998</v>
      </c>
      <c r="I65" s="7">
        <f t="shared" si="26"/>
        <v>4.8543384999999999</v>
      </c>
      <c r="J65" s="202"/>
      <c r="K65" s="17">
        <f>IFERROR(VLOOKUP(A65,'Customer Details'!$A$7:$C$12,3,FALSE),"")</f>
        <v>0</v>
      </c>
    </row>
    <row r="66" spans="1:11" s="24" customFormat="1" ht="11.5" customHeight="1" x14ac:dyDescent="0.25">
      <c r="A66" s="22" t="s">
        <v>14</v>
      </c>
      <c r="B66" s="23">
        <v>9027594</v>
      </c>
      <c r="C66" s="25" t="s">
        <v>556</v>
      </c>
      <c r="D66" s="26">
        <v>250</v>
      </c>
      <c r="E66" s="26" t="s">
        <v>92</v>
      </c>
      <c r="F66" s="7">
        <v>4.4130349999999998</v>
      </c>
      <c r="G66" s="27">
        <f t="shared" si="24"/>
        <v>4.8543384999999999</v>
      </c>
      <c r="H66" s="7">
        <f t="shared" si="25"/>
        <v>4.4130349999999998</v>
      </c>
      <c r="I66" s="7">
        <f t="shared" si="26"/>
        <v>4.8543384999999999</v>
      </c>
      <c r="J66" s="202"/>
      <c r="K66" s="17">
        <f>IFERROR(VLOOKUP(A66,'Customer Details'!$A$7:$C$12,3,FALSE),"")</f>
        <v>0</v>
      </c>
    </row>
    <row r="67" spans="1:11" s="24" customFormat="1" ht="11.5" customHeight="1" x14ac:dyDescent="0.25">
      <c r="A67" s="22" t="s">
        <v>14</v>
      </c>
      <c r="B67" s="23">
        <v>9027593</v>
      </c>
      <c r="C67" s="25" t="s">
        <v>557</v>
      </c>
      <c r="D67" s="26">
        <v>250</v>
      </c>
      <c r="E67" s="26" t="s">
        <v>92</v>
      </c>
      <c r="F67" s="7">
        <v>4.0901299999999994</v>
      </c>
      <c r="G67" s="27">
        <f t="shared" si="24"/>
        <v>4.4991430000000001</v>
      </c>
      <c r="H67" s="7">
        <f t="shared" si="25"/>
        <v>4.0901299999999994</v>
      </c>
      <c r="I67" s="7">
        <f t="shared" si="26"/>
        <v>4.4991430000000001</v>
      </c>
      <c r="J67" s="202"/>
      <c r="K67" s="17">
        <f>IFERROR(VLOOKUP(A67,'Customer Details'!$A$7:$C$12,3,FALSE),"")</f>
        <v>0</v>
      </c>
    </row>
    <row r="68" spans="1:11" s="24" customFormat="1" ht="11.5" customHeight="1" x14ac:dyDescent="0.25">
      <c r="A68" s="22" t="s">
        <v>14</v>
      </c>
      <c r="B68" s="23">
        <v>9027592</v>
      </c>
      <c r="C68" s="25" t="s">
        <v>558</v>
      </c>
      <c r="D68" s="26">
        <v>250</v>
      </c>
      <c r="E68" s="26" t="s">
        <v>92</v>
      </c>
      <c r="F68" s="7">
        <v>4.4130349999999998</v>
      </c>
      <c r="G68" s="27">
        <f t="shared" si="24"/>
        <v>4.8543384999999999</v>
      </c>
      <c r="H68" s="7">
        <f t="shared" si="25"/>
        <v>4.4130349999999998</v>
      </c>
      <c r="I68" s="7">
        <f t="shared" si="26"/>
        <v>4.8543384999999999</v>
      </c>
      <c r="J68" s="202"/>
      <c r="K68" s="17">
        <f>IFERROR(VLOOKUP(A68,'Customer Details'!$A$7:$C$12,3,FALSE),"")</f>
        <v>0</v>
      </c>
    </row>
    <row r="69" spans="1:11" s="24" customFormat="1" ht="11.5" customHeight="1" x14ac:dyDescent="0.25">
      <c r="A69" s="22" t="s">
        <v>14</v>
      </c>
      <c r="B69" s="23">
        <v>9027657</v>
      </c>
      <c r="C69" s="25" t="s">
        <v>559</v>
      </c>
      <c r="D69" s="26">
        <v>30</v>
      </c>
      <c r="E69" s="26" t="s">
        <v>92</v>
      </c>
      <c r="F69" s="7">
        <v>5.0588449999999998</v>
      </c>
      <c r="G69" s="27">
        <f t="shared" si="24"/>
        <v>5.5647295000000003</v>
      </c>
      <c r="H69" s="7">
        <f t="shared" si="25"/>
        <v>5.0588449999999998</v>
      </c>
      <c r="I69" s="7">
        <f t="shared" si="26"/>
        <v>5.5647295000000003</v>
      </c>
      <c r="J69" s="202"/>
      <c r="K69" s="17">
        <f>IFERROR(VLOOKUP(A69,'Customer Details'!$A$7:$C$12,3,FALSE),"")</f>
        <v>0</v>
      </c>
    </row>
    <row r="70" spans="1:11" s="82" customFormat="1" ht="13.5" customHeight="1" x14ac:dyDescent="0.25">
      <c r="A70" s="76"/>
      <c r="B70" s="75" t="s">
        <v>560</v>
      </c>
      <c r="C70" s="77"/>
      <c r="D70" s="78"/>
      <c r="E70" s="78"/>
      <c r="F70" s="87"/>
      <c r="G70" s="87"/>
      <c r="H70" s="87"/>
      <c r="I70" s="87"/>
      <c r="J70" s="202"/>
    </row>
    <row r="71" spans="1:11" s="68" customFormat="1" ht="12" customHeight="1" x14ac:dyDescent="0.25">
      <c r="A71" s="22" t="s">
        <v>14</v>
      </c>
      <c r="B71" s="3">
        <v>9026941</v>
      </c>
      <c r="C71" s="3" t="s">
        <v>561</v>
      </c>
      <c r="D71" s="26">
        <v>500</v>
      </c>
      <c r="E71" s="26"/>
      <c r="F71" s="7">
        <v>2.6376000880349997</v>
      </c>
      <c r="G71" s="27">
        <f t="shared" ref="G71:G86" si="27">F71*1.1</f>
        <v>2.9013600968384998</v>
      </c>
      <c r="H71" s="7">
        <f t="shared" ref="H71:H86" si="28">IFERROR(F71*(1-K71),"")</f>
        <v>2.6376000880349997</v>
      </c>
      <c r="I71" s="7">
        <f t="shared" ref="I71:I86" si="29">IFERROR(H71*1.1,"")</f>
        <v>2.9013600968384998</v>
      </c>
      <c r="J71" s="202"/>
      <c r="K71" s="17">
        <f>IFERROR(VLOOKUP(A71,'Customer Details'!$A$7:$C$12,3,FALSE),"")</f>
        <v>0</v>
      </c>
    </row>
    <row r="72" spans="1:11" s="68" customFormat="1" ht="12" customHeight="1" x14ac:dyDescent="0.25">
      <c r="A72" s="22" t="s">
        <v>14</v>
      </c>
      <c r="B72" s="3">
        <v>9026932</v>
      </c>
      <c r="C72" s="3" t="s">
        <v>562</v>
      </c>
      <c r="D72" s="26">
        <v>500</v>
      </c>
      <c r="E72" s="26"/>
      <c r="F72" s="7">
        <v>2.9972728273124996</v>
      </c>
      <c r="G72" s="27">
        <f t="shared" si="27"/>
        <v>3.2970001100437498</v>
      </c>
      <c r="H72" s="7">
        <f t="shared" si="28"/>
        <v>2.9972728273124996</v>
      </c>
      <c r="I72" s="7">
        <f t="shared" si="29"/>
        <v>3.2970001100437498</v>
      </c>
      <c r="J72" s="202"/>
      <c r="K72" s="17">
        <f>IFERROR(VLOOKUP(A72,'Customer Details'!$A$7:$C$12,3,FALSE),"")</f>
        <v>0</v>
      </c>
    </row>
    <row r="73" spans="1:11" s="68" customFormat="1" ht="12" customHeight="1" x14ac:dyDescent="0.25">
      <c r="A73" s="22" t="s">
        <v>14</v>
      </c>
      <c r="B73" s="3">
        <v>9026938</v>
      </c>
      <c r="C73" s="3" t="s">
        <v>563</v>
      </c>
      <c r="D73" s="26">
        <v>500</v>
      </c>
      <c r="E73" s="26"/>
      <c r="F73" s="7">
        <v>3.53678193622875</v>
      </c>
      <c r="G73" s="27">
        <f t="shared" si="27"/>
        <v>3.8904601298516255</v>
      </c>
      <c r="H73" s="7">
        <f t="shared" si="28"/>
        <v>3.53678193622875</v>
      </c>
      <c r="I73" s="7">
        <f t="shared" si="29"/>
        <v>3.8904601298516255</v>
      </c>
      <c r="J73" s="202"/>
      <c r="K73" s="17">
        <f>IFERROR(VLOOKUP(A73,'Customer Details'!$A$7:$C$12,3,FALSE),"")</f>
        <v>0</v>
      </c>
    </row>
    <row r="74" spans="1:11" s="68" customFormat="1" ht="12" customHeight="1" x14ac:dyDescent="0.25">
      <c r="A74" s="22" t="s">
        <v>14</v>
      </c>
      <c r="B74" s="3">
        <v>9026939</v>
      </c>
      <c r="C74" s="3" t="s">
        <v>564</v>
      </c>
      <c r="D74" s="26">
        <v>500</v>
      </c>
      <c r="E74" s="26"/>
      <c r="F74" s="7">
        <v>3.2970001100437494</v>
      </c>
      <c r="G74" s="27">
        <f t="shared" si="27"/>
        <v>3.6267001210481244</v>
      </c>
      <c r="H74" s="7">
        <f t="shared" si="28"/>
        <v>3.2970001100437494</v>
      </c>
      <c r="I74" s="7">
        <f t="shared" si="29"/>
        <v>3.6267001210481244</v>
      </c>
      <c r="J74" s="202"/>
      <c r="K74" s="17">
        <f>IFERROR(VLOOKUP(A74,'Customer Details'!$A$7:$C$12,3,FALSE),"")</f>
        <v>0</v>
      </c>
    </row>
    <row r="75" spans="1:11" s="68" customFormat="1" ht="12" customHeight="1" x14ac:dyDescent="0.25">
      <c r="A75" s="22" t="s">
        <v>14</v>
      </c>
      <c r="B75" s="3">
        <v>9028569</v>
      </c>
      <c r="C75" s="3" t="s">
        <v>565</v>
      </c>
      <c r="D75" s="26">
        <v>500</v>
      </c>
      <c r="E75" s="26"/>
      <c r="F75" s="7">
        <v>3.6165359999999995</v>
      </c>
      <c r="G75" s="27">
        <f t="shared" si="27"/>
        <v>3.9781895999999999</v>
      </c>
      <c r="H75" s="7">
        <f t="shared" si="28"/>
        <v>3.6165359999999995</v>
      </c>
      <c r="I75" s="7">
        <f t="shared" si="29"/>
        <v>3.9781895999999999</v>
      </c>
      <c r="J75" s="202"/>
      <c r="K75" s="17">
        <f>IFERROR(VLOOKUP(A75,'Customer Details'!$A$7:$C$12,3,FALSE),"")</f>
        <v>0</v>
      </c>
    </row>
    <row r="76" spans="1:11" s="68" customFormat="1" ht="12" customHeight="1" x14ac:dyDescent="0.25">
      <c r="A76" s="22" t="s">
        <v>14</v>
      </c>
      <c r="B76" s="3">
        <v>9026927</v>
      </c>
      <c r="C76" s="3" t="s">
        <v>566</v>
      </c>
      <c r="D76" s="26">
        <v>10</v>
      </c>
      <c r="E76" s="26"/>
      <c r="F76" s="7">
        <v>26.196164510711249</v>
      </c>
      <c r="G76" s="27">
        <f t="shared" si="27"/>
        <v>28.815780961782377</v>
      </c>
      <c r="H76" s="7">
        <f t="shared" si="28"/>
        <v>26.196164510711249</v>
      </c>
      <c r="I76" s="7">
        <f t="shared" si="29"/>
        <v>28.815780961782377</v>
      </c>
      <c r="J76" s="202"/>
      <c r="K76" s="17">
        <f>IFERROR(VLOOKUP(A76,'Customer Details'!$A$7:$C$12,3,FALSE),"")</f>
        <v>0</v>
      </c>
    </row>
    <row r="77" spans="1:11" s="68" customFormat="1" ht="12" customHeight="1" x14ac:dyDescent="0.25">
      <c r="A77" s="22" t="s">
        <v>14</v>
      </c>
      <c r="B77" s="3">
        <v>9026933</v>
      </c>
      <c r="C77" s="3" t="s">
        <v>567</v>
      </c>
      <c r="D77" s="26">
        <v>10</v>
      </c>
      <c r="E77" s="26"/>
      <c r="F77" s="7">
        <v>34.46863751409375</v>
      </c>
      <c r="G77" s="27">
        <f t="shared" si="27"/>
        <v>37.915501265503131</v>
      </c>
      <c r="H77" s="7">
        <f t="shared" si="28"/>
        <v>34.46863751409375</v>
      </c>
      <c r="I77" s="7">
        <f t="shared" si="29"/>
        <v>37.915501265503131</v>
      </c>
      <c r="J77" s="202"/>
      <c r="K77" s="17">
        <f>IFERROR(VLOOKUP(A77,'Customer Details'!$A$7:$C$12,3,FALSE),"")</f>
        <v>0</v>
      </c>
    </row>
    <row r="78" spans="1:11" s="68" customFormat="1" ht="12" customHeight="1" x14ac:dyDescent="0.25">
      <c r="A78" s="22" t="s">
        <v>14</v>
      </c>
      <c r="B78" s="3">
        <v>9026931</v>
      </c>
      <c r="C78" s="3" t="s">
        <v>568</v>
      </c>
      <c r="D78" s="26">
        <v>10</v>
      </c>
      <c r="E78" s="26"/>
      <c r="F78" s="7">
        <v>6.8937275028187486</v>
      </c>
      <c r="G78" s="27">
        <f t="shared" si="27"/>
        <v>7.583100253100624</v>
      </c>
      <c r="H78" s="7">
        <f t="shared" si="28"/>
        <v>6.8937275028187486</v>
      </c>
      <c r="I78" s="7">
        <f t="shared" si="29"/>
        <v>7.583100253100624</v>
      </c>
      <c r="J78" s="202"/>
      <c r="K78" s="17">
        <f>IFERROR(VLOOKUP(A78,'Customer Details'!$A$7:$C$12,3,FALSE),"")</f>
        <v>0</v>
      </c>
    </row>
    <row r="79" spans="1:11" s="24" customFormat="1" ht="12" customHeight="1" x14ac:dyDescent="0.25">
      <c r="A79" s="22" t="s">
        <v>14</v>
      </c>
      <c r="B79" s="3">
        <v>9026928</v>
      </c>
      <c r="C79" s="3" t="s">
        <v>569</v>
      </c>
      <c r="D79" s="26">
        <v>20</v>
      </c>
      <c r="E79" s="26"/>
      <c r="F79" s="7">
        <v>2.7574910011274989</v>
      </c>
      <c r="G79" s="27">
        <f t="shared" si="27"/>
        <v>3.0332401012402492</v>
      </c>
      <c r="H79" s="7">
        <f t="shared" si="28"/>
        <v>2.7574910011274989</v>
      </c>
      <c r="I79" s="7">
        <f t="shared" si="29"/>
        <v>3.0332401012402492</v>
      </c>
      <c r="J79" s="202"/>
      <c r="K79" s="17">
        <f>IFERROR(VLOOKUP(A79,'Customer Details'!$A$7:$C$12,3,FALSE),"")</f>
        <v>0</v>
      </c>
    </row>
    <row r="80" spans="1:11" s="24" customFormat="1" ht="12" customHeight="1" x14ac:dyDescent="0.25">
      <c r="A80" s="22" t="s">
        <v>14</v>
      </c>
      <c r="B80" s="3">
        <v>9026929</v>
      </c>
      <c r="C80" s="3" t="s">
        <v>570</v>
      </c>
      <c r="D80" s="26">
        <v>10</v>
      </c>
      <c r="E80" s="26"/>
      <c r="F80" s="7">
        <v>4.1961819582374993</v>
      </c>
      <c r="G80" s="27">
        <f t="shared" si="27"/>
        <v>4.6158001540612492</v>
      </c>
      <c r="H80" s="7">
        <f t="shared" si="28"/>
        <v>4.1961819582374993</v>
      </c>
      <c r="I80" s="7">
        <f t="shared" si="29"/>
        <v>4.6158001540612492</v>
      </c>
      <c r="J80" s="202"/>
      <c r="K80" s="17">
        <f>IFERROR(VLOOKUP(A80,'Customer Details'!$A$7:$C$12,3,FALSE),"")</f>
        <v>0</v>
      </c>
    </row>
    <row r="81" spans="1:11" s="24" customFormat="1" ht="12" customHeight="1" x14ac:dyDescent="0.25">
      <c r="A81" s="22" t="s">
        <v>14</v>
      </c>
      <c r="B81" s="3">
        <v>9028544</v>
      </c>
      <c r="C81" s="3" t="s">
        <v>571</v>
      </c>
      <c r="D81" s="26">
        <v>100</v>
      </c>
      <c r="E81" s="26"/>
      <c r="F81" s="7">
        <v>6.3504650000000007</v>
      </c>
      <c r="G81" s="27">
        <f t="shared" si="27"/>
        <v>6.9855115000000012</v>
      </c>
      <c r="H81" s="7">
        <f t="shared" si="28"/>
        <v>6.3504650000000007</v>
      </c>
      <c r="I81" s="7">
        <f t="shared" si="29"/>
        <v>6.9855115000000012</v>
      </c>
      <c r="J81" s="202"/>
      <c r="K81" s="17">
        <f>IFERROR(VLOOKUP(A81,'Customer Details'!$A$7:$C$12,3,FALSE),"")</f>
        <v>0</v>
      </c>
    </row>
    <row r="82" spans="1:11" s="24" customFormat="1" ht="12" customHeight="1" x14ac:dyDescent="0.25">
      <c r="A82" s="22" t="s">
        <v>14</v>
      </c>
      <c r="B82" s="3">
        <v>9026930</v>
      </c>
      <c r="C82" s="3" t="s">
        <v>572</v>
      </c>
      <c r="D82" s="26">
        <v>50</v>
      </c>
      <c r="E82" s="26"/>
      <c r="F82" s="7">
        <v>15.166200506201246</v>
      </c>
      <c r="G82" s="27">
        <f t="shared" si="27"/>
        <v>16.682820556821373</v>
      </c>
      <c r="H82" s="7">
        <f t="shared" si="28"/>
        <v>15.166200506201246</v>
      </c>
      <c r="I82" s="7">
        <f t="shared" si="29"/>
        <v>16.682820556821373</v>
      </c>
      <c r="J82" s="202"/>
      <c r="K82" s="17">
        <f>IFERROR(VLOOKUP(A82,'Customer Details'!$A$7:$C$12,3,FALSE),"")</f>
        <v>0</v>
      </c>
    </row>
    <row r="83" spans="1:11" s="24" customFormat="1" ht="12" customHeight="1" x14ac:dyDescent="0.25">
      <c r="A83" s="22" t="s">
        <v>14</v>
      </c>
      <c r="B83" s="3">
        <v>9026935</v>
      </c>
      <c r="C83" s="3" t="s">
        <v>573</v>
      </c>
      <c r="D83" s="26">
        <v>10</v>
      </c>
      <c r="E83" s="26"/>
      <c r="F83" s="7">
        <v>39.564001320525001</v>
      </c>
      <c r="G83" s="27">
        <f t="shared" si="27"/>
        <v>43.520401452577502</v>
      </c>
      <c r="H83" s="7">
        <f t="shared" si="28"/>
        <v>39.564001320525001</v>
      </c>
      <c r="I83" s="7">
        <f t="shared" si="29"/>
        <v>43.520401452577502</v>
      </c>
      <c r="J83" s="202"/>
      <c r="K83" s="17">
        <f>IFERROR(VLOOKUP(A83,'Customer Details'!$A$7:$C$12,3,FALSE),"")</f>
        <v>0</v>
      </c>
    </row>
    <row r="84" spans="1:11" s="24" customFormat="1" ht="12" customHeight="1" x14ac:dyDescent="0.25">
      <c r="A84" s="22" t="s">
        <v>14</v>
      </c>
      <c r="B84" s="3">
        <v>9026936</v>
      </c>
      <c r="C84" s="3" t="s">
        <v>574</v>
      </c>
      <c r="D84" s="26">
        <v>10</v>
      </c>
      <c r="E84" s="26"/>
      <c r="F84" s="7">
        <v>15.166200506201246</v>
      </c>
      <c r="G84" s="27">
        <f t="shared" si="27"/>
        <v>16.682820556821373</v>
      </c>
      <c r="H84" s="7">
        <f t="shared" si="28"/>
        <v>15.166200506201246</v>
      </c>
      <c r="I84" s="7">
        <f t="shared" si="29"/>
        <v>16.682820556821373</v>
      </c>
      <c r="J84" s="202"/>
      <c r="K84" s="17">
        <f>IFERROR(VLOOKUP(A84,'Customer Details'!$A$7:$C$12,3,FALSE),"")</f>
        <v>0</v>
      </c>
    </row>
    <row r="85" spans="1:11" s="24" customFormat="1" ht="12" customHeight="1" x14ac:dyDescent="0.25">
      <c r="A85" s="22" t="s">
        <v>14</v>
      </c>
      <c r="B85" s="3">
        <v>9026937</v>
      </c>
      <c r="C85" s="3" t="s">
        <v>575</v>
      </c>
      <c r="D85" s="26">
        <v>10</v>
      </c>
      <c r="E85" s="26"/>
      <c r="F85" s="7">
        <v>47.476801584629996</v>
      </c>
      <c r="G85" s="27">
        <f t="shared" si="27"/>
        <v>52.224481743093001</v>
      </c>
      <c r="H85" s="7">
        <f t="shared" si="28"/>
        <v>47.476801584629996</v>
      </c>
      <c r="I85" s="7">
        <f t="shared" si="29"/>
        <v>52.224481743093001</v>
      </c>
      <c r="J85" s="202"/>
      <c r="K85" s="17">
        <f>IFERROR(VLOOKUP(A85,'Customer Details'!$A$7:$C$12,3,FALSE),"")</f>
        <v>0</v>
      </c>
    </row>
    <row r="86" spans="1:11" s="24" customFormat="1" ht="12" customHeight="1" x14ac:dyDescent="0.25">
      <c r="A86" s="22" t="s">
        <v>14</v>
      </c>
      <c r="B86" s="3">
        <v>9026940</v>
      </c>
      <c r="C86" s="3" t="s">
        <v>576</v>
      </c>
      <c r="D86" s="26">
        <v>20</v>
      </c>
      <c r="E86" s="26"/>
      <c r="F86" s="7">
        <v>2.7574910011274989</v>
      </c>
      <c r="G86" s="27">
        <f t="shared" si="27"/>
        <v>3.0332401012402492</v>
      </c>
      <c r="H86" s="7">
        <f t="shared" si="28"/>
        <v>2.7574910011274989</v>
      </c>
      <c r="I86" s="7">
        <f t="shared" si="29"/>
        <v>3.0332401012402492</v>
      </c>
      <c r="J86" s="202"/>
      <c r="K86" s="17">
        <f>IFERROR(VLOOKUP(A86,'Customer Details'!$A$7:$C$12,3,FALSE),"")</f>
        <v>0</v>
      </c>
    </row>
    <row r="87" spans="1:11" s="82" customFormat="1" ht="15" customHeight="1" x14ac:dyDescent="0.25">
      <c r="A87" s="76"/>
      <c r="B87" s="75" t="s">
        <v>577</v>
      </c>
      <c r="C87" s="77"/>
      <c r="D87" s="78"/>
      <c r="E87" s="78"/>
      <c r="F87" s="87"/>
      <c r="G87" s="87"/>
      <c r="H87" s="88"/>
      <c r="I87" s="87"/>
      <c r="J87" s="202"/>
      <c r="K87" s="89" t="str">
        <f>IFERROR(VLOOKUP(A87,'[3]Customer Details'!$A$7:$C$10,3,FALSE),"")</f>
        <v/>
      </c>
    </row>
    <row r="88" spans="1:11" ht="12" customHeight="1" x14ac:dyDescent="0.25">
      <c r="A88" s="2" t="s">
        <v>14</v>
      </c>
      <c r="B88" s="3">
        <v>1780906</v>
      </c>
      <c r="C88" s="3" t="s">
        <v>578</v>
      </c>
      <c r="D88" s="2">
        <v>100</v>
      </c>
      <c r="F88" s="7">
        <v>3.6974357597726994</v>
      </c>
      <c r="G88" s="7">
        <f>F88*1.1</f>
        <v>4.0671793357499695</v>
      </c>
      <c r="H88" s="7">
        <f>IFERROR(F88*(1-K88),"")</f>
        <v>3.6974357597726994</v>
      </c>
      <c r="I88" s="7">
        <f>IFERROR(H88*1.1,"")</f>
        <v>4.0671793357499695</v>
      </c>
      <c r="J88" s="202"/>
      <c r="K88" s="17">
        <f>IFERROR(VLOOKUP(A88,'Customer Details'!$A$7:$C$12,3,FALSE),"")</f>
        <v>0</v>
      </c>
    </row>
    <row r="89" spans="1:11" ht="12" customHeight="1" x14ac:dyDescent="0.25">
      <c r="A89" s="2" t="s">
        <v>14</v>
      </c>
      <c r="B89" s="3">
        <v>1780907</v>
      </c>
      <c r="C89" s="3" t="s">
        <v>579</v>
      </c>
      <c r="D89" s="2">
        <v>100</v>
      </c>
      <c r="F89" s="7">
        <v>6.1623929329545</v>
      </c>
      <c r="G89" s="7">
        <f>F89*1.1</f>
        <v>6.7786322262499503</v>
      </c>
      <c r="H89" s="7">
        <f>IFERROR(F89*(1-K89),"")</f>
        <v>6.1623929329545</v>
      </c>
      <c r="I89" s="7">
        <f>IFERROR(H89*1.1,"")</f>
        <v>6.7786322262499503</v>
      </c>
      <c r="J89" s="202"/>
      <c r="K89" s="17">
        <f>IFERROR(VLOOKUP(A89,'Customer Details'!$A$7:$C$12,3,FALSE),"")</f>
        <v>0</v>
      </c>
    </row>
    <row r="90" spans="1:11" ht="12" customHeight="1" x14ac:dyDescent="0.25">
      <c r="A90" s="2" t="s">
        <v>14</v>
      </c>
      <c r="B90" s="3">
        <v>1780909</v>
      </c>
      <c r="C90" s="3" t="s">
        <v>580</v>
      </c>
      <c r="D90" s="2">
        <v>50</v>
      </c>
      <c r="F90" s="7">
        <v>13.557264452499897</v>
      </c>
      <c r="G90" s="7">
        <f>F90*1.1</f>
        <v>14.912990897749888</v>
      </c>
      <c r="H90" s="7">
        <f>IFERROR(F90*(1-K90),"")</f>
        <v>13.557264452499897</v>
      </c>
      <c r="I90" s="7">
        <f>IFERROR(H90*1.1,"")</f>
        <v>14.912990897749888</v>
      </c>
      <c r="J90" s="202"/>
      <c r="K90" s="17">
        <f>IFERROR(VLOOKUP(A90,'Customer Details'!$A$7:$C$12,3,FALSE),"")</f>
        <v>0</v>
      </c>
    </row>
    <row r="91" spans="1:11" ht="12" customHeight="1" x14ac:dyDescent="0.25">
      <c r="A91" s="2" t="s">
        <v>14</v>
      </c>
      <c r="B91" s="3">
        <v>1780910</v>
      </c>
      <c r="C91" s="3" t="s">
        <v>581</v>
      </c>
      <c r="D91" s="2">
        <v>50</v>
      </c>
      <c r="F91" s="7">
        <v>17.254700212272596</v>
      </c>
      <c r="G91" s="7">
        <f>F91*1.1</f>
        <v>18.980170233499855</v>
      </c>
      <c r="H91" s="7">
        <f>IFERROR(F91*(1-K91),"")</f>
        <v>17.254700212272596</v>
      </c>
      <c r="I91" s="7">
        <f>IFERROR(H91*1.1,"")</f>
        <v>18.980170233499855</v>
      </c>
      <c r="J91" s="202"/>
      <c r="K91" s="17">
        <f>IFERROR(VLOOKUP(A91,'Customer Details'!$A$7:$C$12,3,FALSE),"")</f>
        <v>0</v>
      </c>
    </row>
    <row r="92" spans="1:11" ht="12" customHeight="1" x14ac:dyDescent="0.25">
      <c r="A92" s="2" t="s">
        <v>14</v>
      </c>
      <c r="B92" s="3">
        <v>1782789</v>
      </c>
      <c r="C92" s="3" t="s">
        <v>582</v>
      </c>
      <c r="D92" s="2">
        <v>100</v>
      </c>
      <c r="F92" s="7">
        <v>1.2324785865908998</v>
      </c>
      <c r="G92" s="7">
        <f>F92*1.1</f>
        <v>1.35572644524999</v>
      </c>
      <c r="H92" s="7">
        <f>IFERROR(F92*(1-K92),"")</f>
        <v>1.2324785865908998</v>
      </c>
      <c r="I92" s="7">
        <f>IFERROR(H92*1.1,"")</f>
        <v>1.35572644524999</v>
      </c>
      <c r="J92" s="202"/>
      <c r="K92" s="17">
        <f>IFERROR(VLOOKUP(A92,'Customer Details'!$A$7:$C$12,3,FALSE),"")</f>
        <v>0</v>
      </c>
    </row>
    <row r="93" spans="1:11" s="82" customFormat="1" ht="12.65" customHeight="1" x14ac:dyDescent="0.25">
      <c r="A93" s="76"/>
      <c r="B93" s="75" t="s">
        <v>583</v>
      </c>
      <c r="C93" s="77"/>
      <c r="D93" s="78"/>
      <c r="E93" s="78"/>
      <c r="F93" s="79"/>
      <c r="G93" s="79"/>
      <c r="H93" s="80"/>
      <c r="I93" s="79"/>
      <c r="J93" s="202"/>
      <c r="K93" s="81"/>
    </row>
    <row r="94" spans="1:11" ht="12" customHeight="1" x14ac:dyDescent="0.25">
      <c r="A94" s="2" t="s">
        <v>14</v>
      </c>
      <c r="B94" s="3">
        <v>1780908</v>
      </c>
      <c r="C94" s="3" t="s">
        <v>584</v>
      </c>
      <c r="D94" s="2">
        <v>10</v>
      </c>
      <c r="F94" s="7">
        <v>30.811964664772493</v>
      </c>
      <c r="G94" s="7">
        <f t="shared" ref="G94:G98" si="30">F94*1.1</f>
        <v>33.893161131249748</v>
      </c>
      <c r="H94" s="7">
        <f t="shared" ref="H94:H97" si="31">IFERROR(F94*(1-K94),"")</f>
        <v>30.811964664772493</v>
      </c>
      <c r="I94" s="7">
        <f t="shared" ref="I94:I101" si="32">IFERROR(H94*1.1,"")</f>
        <v>33.893161131249748</v>
      </c>
      <c r="J94" s="202"/>
      <c r="K94" s="17">
        <f>IFERROR(VLOOKUP(A94,'Customer Details'!$A$7:$C$12,3,FALSE),"")</f>
        <v>0</v>
      </c>
    </row>
    <row r="95" spans="1:11" ht="12" customHeight="1" x14ac:dyDescent="0.25">
      <c r="A95" s="2" t="s">
        <v>14</v>
      </c>
      <c r="B95" s="3">
        <v>1780898</v>
      </c>
      <c r="C95" s="3" t="s">
        <v>585</v>
      </c>
      <c r="D95" s="2">
        <v>10</v>
      </c>
      <c r="F95" s="7">
        <v>6.1623929329545</v>
      </c>
      <c r="G95" s="7">
        <f t="shared" si="30"/>
        <v>6.7786322262499503</v>
      </c>
      <c r="H95" s="7">
        <f t="shared" si="31"/>
        <v>6.1623929329545</v>
      </c>
      <c r="I95" s="7">
        <f t="shared" si="32"/>
        <v>6.7786322262499503</v>
      </c>
      <c r="J95" s="202"/>
      <c r="K95" s="17">
        <f>IFERROR(VLOOKUP(A95,'Customer Details'!$A$7:$C$12,3,FALSE),"")</f>
        <v>0</v>
      </c>
    </row>
    <row r="96" spans="1:11" ht="12" customHeight="1" x14ac:dyDescent="0.25">
      <c r="A96" s="2" t="s">
        <v>14</v>
      </c>
      <c r="B96" s="3">
        <v>1780954</v>
      </c>
      <c r="C96" s="3" t="s">
        <v>586</v>
      </c>
      <c r="D96" s="2">
        <v>10</v>
      </c>
      <c r="F96" s="7">
        <v>3.6974357597726994</v>
      </c>
      <c r="G96" s="7">
        <f t="shared" si="30"/>
        <v>4.0671793357499695</v>
      </c>
      <c r="H96" s="7">
        <f t="shared" si="31"/>
        <v>3.6974357597726994</v>
      </c>
      <c r="I96" s="7">
        <f t="shared" si="32"/>
        <v>4.0671793357499695</v>
      </c>
      <c r="J96" s="202"/>
      <c r="K96" s="17">
        <f>IFERROR(VLOOKUP(A96,'Customer Details'!$A$7:$C$12,3,FALSE),"")</f>
        <v>0</v>
      </c>
    </row>
    <row r="97" spans="1:18" s="1" customFormat="1" ht="12" customHeight="1" x14ac:dyDescent="0.25">
      <c r="A97" s="13" t="s">
        <v>14</v>
      </c>
      <c r="B97" s="3">
        <v>9015443</v>
      </c>
      <c r="C97" s="3" t="s">
        <v>587</v>
      </c>
      <c r="D97" s="2">
        <v>1</v>
      </c>
      <c r="E97" s="2"/>
      <c r="F97" s="7">
        <v>22.184614558636198</v>
      </c>
      <c r="G97" s="7">
        <f t="shared" si="30"/>
        <v>24.40307601449982</v>
      </c>
      <c r="H97" s="7">
        <f t="shared" si="31"/>
        <v>22.184614558636198</v>
      </c>
      <c r="I97" s="7">
        <f t="shared" si="32"/>
        <v>24.40307601449982</v>
      </c>
      <c r="J97" s="202"/>
      <c r="K97" s="17">
        <f>IFERROR(VLOOKUP(A97,'Customer Details'!$A$7:$C$12,3,FALSE),"")</f>
        <v>0</v>
      </c>
    </row>
    <row r="98" spans="1:18" ht="12" customHeight="1" x14ac:dyDescent="0.25">
      <c r="A98" s="2" t="s">
        <v>16</v>
      </c>
      <c r="B98" s="3">
        <v>9014599</v>
      </c>
      <c r="C98" s="3" t="s">
        <v>588</v>
      </c>
      <c r="D98" s="2">
        <v>1</v>
      </c>
      <c r="F98" s="7">
        <v>33.276921837954291</v>
      </c>
      <c r="G98" s="7">
        <f t="shared" si="30"/>
        <v>36.604614021749725</v>
      </c>
      <c r="H98" s="57">
        <f>IFERROR(F98*(1-P98),"")</f>
        <v>33.276921837954291</v>
      </c>
      <c r="I98" s="7">
        <f t="shared" ref="I98" si="33">IFERROR(H98*1.1,"")</f>
        <v>36.604614021749725</v>
      </c>
      <c r="J98" s="202"/>
      <c r="K98" s="17" t="str">
        <f>IFERROR(VLOOKUP(A98,'Customer Details'!$A$7:$C$12,3,FALSE),"")</f>
        <v/>
      </c>
    </row>
    <row r="99" spans="1:18" s="82" customFormat="1" ht="15" customHeight="1" x14ac:dyDescent="0.25">
      <c r="A99" s="76"/>
      <c r="B99" s="75" t="s">
        <v>589</v>
      </c>
      <c r="C99" s="77"/>
      <c r="D99" s="78"/>
      <c r="E99" s="78"/>
      <c r="F99" s="79"/>
      <c r="G99" s="79"/>
      <c r="H99" s="80"/>
      <c r="I99" s="79"/>
      <c r="J99" s="202"/>
      <c r="K99" s="81"/>
    </row>
    <row r="100" spans="1:18" ht="12" customHeight="1" x14ac:dyDescent="0.25">
      <c r="A100" s="2" t="s">
        <v>14</v>
      </c>
      <c r="B100" s="3">
        <v>9000043</v>
      </c>
      <c r="C100" s="3" t="s">
        <v>669</v>
      </c>
      <c r="D100" s="2">
        <v>1</v>
      </c>
      <c r="F100" s="7">
        <v>147.45994999999999</v>
      </c>
      <c r="G100" s="7">
        <f>F100*1.1</f>
        <v>162.20594500000001</v>
      </c>
      <c r="H100" s="7">
        <f>IFERROR(F100*(1-K100),"")</f>
        <v>147.45994999999999</v>
      </c>
      <c r="I100" s="7">
        <f t="shared" ref="I100" si="34">IFERROR(H100*1.1,"")</f>
        <v>162.20594500000001</v>
      </c>
      <c r="J100" s="202"/>
      <c r="K100" s="17">
        <f>IFERROR(VLOOKUP(A100,'Customer Details'!$A$7:$C$12,3,FALSE),"")</f>
        <v>0</v>
      </c>
    </row>
    <row r="101" spans="1:18" ht="12" customHeight="1" x14ac:dyDescent="0.25">
      <c r="A101" s="2" t="s">
        <v>14</v>
      </c>
      <c r="B101" s="3">
        <v>1871412</v>
      </c>
      <c r="C101" s="3" t="s">
        <v>670</v>
      </c>
      <c r="D101" s="2">
        <v>1</v>
      </c>
      <c r="F101" s="7">
        <v>209.52135972045298</v>
      </c>
      <c r="G101" s="7">
        <f>F101*1.1</f>
        <v>230.47349569249829</v>
      </c>
      <c r="H101" s="7">
        <f>IFERROR(F101*(1-K101),"")</f>
        <v>209.52135972045298</v>
      </c>
      <c r="I101" s="7">
        <f t="shared" si="32"/>
        <v>230.47349569249829</v>
      </c>
      <c r="J101" s="202"/>
      <c r="K101" s="17">
        <f>IFERROR(VLOOKUP(A101,'Customer Details'!$A$7:$C$12,3,FALSE),"")</f>
        <v>0</v>
      </c>
    </row>
    <row r="104" spans="1:18" ht="17.5" x14ac:dyDescent="0.35">
      <c r="A104" s="167" t="s">
        <v>183</v>
      </c>
      <c r="B104" s="2"/>
      <c r="F104" s="11"/>
      <c r="G104" s="10"/>
      <c r="H104" s="10"/>
      <c r="I104" s="10"/>
      <c r="J104" s="9"/>
      <c r="K104" s="9"/>
      <c r="L104" s="2"/>
      <c r="M104" s="2"/>
      <c r="N104" s="2"/>
      <c r="O104" s="2"/>
      <c r="P104" s="2"/>
      <c r="Q104" s="2"/>
      <c r="R104" s="17"/>
    </row>
    <row r="105" spans="1:18" ht="15" customHeight="1" x14ac:dyDescent="0.35">
      <c r="A105" s="187" t="s">
        <v>711</v>
      </c>
      <c r="B105" s="2"/>
      <c r="F105" s="11"/>
      <c r="G105" s="10"/>
      <c r="H105" s="10"/>
      <c r="I105" s="10"/>
      <c r="J105" s="9"/>
      <c r="K105" s="9"/>
      <c r="L105" s="2"/>
      <c r="M105" s="2"/>
      <c r="N105" s="2"/>
      <c r="O105" s="2"/>
      <c r="P105" s="2"/>
      <c r="Q105" s="2"/>
      <c r="R105" s="17"/>
    </row>
    <row r="106" spans="1:18" ht="15" customHeight="1" x14ac:dyDescent="0.35">
      <c r="A106" s="187" t="s">
        <v>712</v>
      </c>
      <c r="B106" s="2"/>
      <c r="F106" s="11"/>
      <c r="G106" s="10"/>
      <c r="H106" s="10"/>
      <c r="I106" s="10"/>
      <c r="J106" s="9"/>
      <c r="K106" s="9"/>
      <c r="L106" s="2"/>
      <c r="M106" s="2"/>
      <c r="N106" s="2"/>
      <c r="O106" s="2"/>
      <c r="P106" s="2"/>
      <c r="Q106" s="2"/>
      <c r="R106" s="17"/>
    </row>
    <row r="107" spans="1:18" ht="15" customHeight="1" x14ac:dyDescent="0.35">
      <c r="A107" s="187" t="s">
        <v>713</v>
      </c>
      <c r="B107" s="2"/>
      <c r="F107" s="11"/>
      <c r="G107" s="10"/>
      <c r="H107" s="10"/>
      <c r="I107" s="10"/>
      <c r="J107" s="9"/>
      <c r="K107" s="9"/>
      <c r="L107" s="2"/>
      <c r="M107" s="2"/>
      <c r="N107" s="2"/>
      <c r="O107" s="2"/>
      <c r="P107" s="2"/>
      <c r="Q107" s="2"/>
      <c r="R107" s="17"/>
    </row>
    <row r="108" spans="1:18" ht="12.75" customHeight="1" x14ac:dyDescent="0.35">
      <c r="A108" s="172"/>
      <c r="B108" s="2"/>
      <c r="F108" s="11"/>
      <c r="G108" s="10"/>
      <c r="H108" s="10"/>
      <c r="I108" s="10"/>
      <c r="J108" s="9"/>
      <c r="K108" s="9"/>
      <c r="L108" s="2"/>
      <c r="M108" s="2"/>
      <c r="N108" s="2"/>
      <c r="O108" s="2"/>
      <c r="P108" s="2"/>
      <c r="Q108" s="2"/>
      <c r="R108" s="17"/>
    </row>
    <row r="109" spans="1:18" ht="13.5" customHeight="1" x14ac:dyDescent="0.35">
      <c r="A109" s="201" t="s">
        <v>184</v>
      </c>
      <c r="B109" s="201"/>
      <c r="C109" s="201"/>
      <c r="F109" s="11"/>
      <c r="G109" s="10"/>
      <c r="H109" s="10"/>
      <c r="I109" s="10"/>
      <c r="J109" s="9"/>
      <c r="K109" s="9"/>
      <c r="L109" s="2"/>
      <c r="M109" s="2"/>
      <c r="N109" s="2"/>
      <c r="O109" s="2"/>
      <c r="P109" s="2"/>
      <c r="Q109" s="2"/>
      <c r="R109" s="17"/>
    </row>
    <row r="110" spans="1:18" x14ac:dyDescent="0.25">
      <c r="A110" s="201" t="s">
        <v>185</v>
      </c>
      <c r="B110" s="201"/>
      <c r="C110" s="201"/>
      <c r="D110" s="201"/>
      <c r="E110" s="201"/>
      <c r="F110" s="201"/>
      <c r="G110" s="201"/>
      <c r="H110" s="201"/>
      <c r="I110" s="201"/>
      <c r="J110" s="201"/>
      <c r="K110" s="201"/>
      <c r="L110" s="2"/>
      <c r="M110" s="2"/>
      <c r="N110" s="2"/>
      <c r="O110" s="2"/>
      <c r="P110" s="2"/>
      <c r="Q110" s="2"/>
      <c r="R110" s="17"/>
    </row>
    <row r="111" spans="1:18" x14ac:dyDescent="0.25">
      <c r="A111" s="201" t="s">
        <v>590</v>
      </c>
      <c r="B111" s="201"/>
      <c r="C111" s="201"/>
      <c r="D111" s="201"/>
      <c r="E111" s="201"/>
      <c r="F111" s="201"/>
      <c r="G111" s="201"/>
      <c r="H111" s="201"/>
      <c r="I111" s="201"/>
      <c r="J111" s="201"/>
      <c r="K111" s="2"/>
      <c r="L111" s="2"/>
      <c r="M111" s="2"/>
      <c r="N111" s="2"/>
      <c r="O111" s="2"/>
      <c r="P111" s="2"/>
      <c r="Q111" s="2"/>
      <c r="R111" s="17"/>
    </row>
    <row r="113" spans="1:1" ht="12" x14ac:dyDescent="0.3">
      <c r="A113" s="185" t="s">
        <v>604</v>
      </c>
    </row>
  </sheetData>
  <sheetProtection algorithmName="SHA-512" hashValue="1nGpEfthsSLeN62DYAclXmwPEOGprHgREKnNxe4wHgC9Av3cGFTnL9b1EpCKc1KKR4EkfEDZRAkbKaSmCWEzsA==" saltValue="qIx3+hCwmJCssbVHWTCD2g==" spinCount="100000" sheet="1" formatCells="0" formatColumns="0" autoFilter="0"/>
  <autoFilter ref="A3:K101" xr:uid="{00000000-0009-0000-0000-000005000000}"/>
  <mergeCells count="4">
    <mergeCell ref="A109:C109"/>
    <mergeCell ref="A110:K110"/>
    <mergeCell ref="A111:J111"/>
    <mergeCell ref="J4:J101"/>
  </mergeCells>
  <pageMargins left="0.70866141732283472" right="0.70866141732283472" top="0.19685039370078741" bottom="0.74803149606299213" header="0.31496062992125984" footer="0.31496062992125984"/>
  <pageSetup paperSize="9" scale="56" fitToHeight="16" orientation="landscape" r:id="rId1"/>
  <headerFooter alignWithMargins="0">
    <oddFooter>Page &amp;P&amp;R&amp;F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1:B7"/>
  <sheetViews>
    <sheetView showGridLines="0" zoomScale="30" zoomScaleNormal="30" workbookViewId="0">
      <selection activeCell="BB44" sqref="BB44"/>
    </sheetView>
  </sheetViews>
  <sheetFormatPr defaultColWidth="8.81640625" defaultRowHeight="12.5" x14ac:dyDescent="0.25"/>
  <cols>
    <col min="1" max="1" width="69.453125" customWidth="1"/>
  </cols>
  <sheetData>
    <row r="1" spans="2:2" ht="80.150000000000006" customHeight="1" x14ac:dyDescent="0.25"/>
    <row r="7" spans="2:2" ht="25" x14ac:dyDescent="0.5">
      <c r="B7" s="14"/>
    </row>
  </sheetData>
  <sheetProtection algorithmName="SHA-512" hashValue="QYCs0YJCZPC3nKKTk0a5m87P/m/15RTttXIjxIMEQ8UsI1Dyw83UJeUYzM7g9NAM/z+nVPB48ajjoJe/8ME9Fg==" saltValue="ONKrM1m/kUExgBEnzIFWCg==" spinCount="100000" sheet="1" objects="1" scenarios="1"/>
  <pageMargins left="0.7" right="0.7" top="0.75" bottom="0.75" header="0.3" footer="0.3"/>
  <pageSetup scale="27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mfyDocumentTypeTaxHTField xmlns="20434CEC-F224-445D-89C8-DA7D5882575D">
      <Terms xmlns="http://schemas.microsoft.com/office/infopath/2007/PartnerControls"/>
    </SomfyDocumentTypeTaxHTField>
    <SomfyTagsTaxHTField xmlns="20434CEC-F224-445D-89C8-DA7D5882575D">
      <Terms xmlns="http://schemas.microsoft.com/office/infopath/2007/PartnerControls"/>
    </SomfyTagsTaxHTField>
    <TaxCatchAll xmlns="579f8234-1b3a-43c6-877d-00555ce149dc" xsi:nil="true"/>
    <SomfySite xmlns="579f8234-1b3a-43c6-877d-00555ce149dc" xsi:nil="true"/>
    <lcf76f155ced4ddcb4097134ff3c332f xmlns="572f2fb1-3e62-48a4-be81-a1988ba65d8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98A4C9DBE41DC9E4CEB39D1D3D20B0074935880EEDB144294C77AAF0306DF37" ma:contentTypeVersion="19" ma:contentTypeDescription="Create a new document." ma:contentTypeScope="" ma:versionID="8b16a4604a07267cf312296137fd7c65">
  <xsd:schema xmlns:xsd="http://www.w3.org/2001/XMLSchema" xmlns:xs="http://www.w3.org/2001/XMLSchema" xmlns:p="http://schemas.microsoft.com/office/2006/metadata/properties" xmlns:ns2="20434CEC-F224-445D-89C8-DA7D5882575D" xmlns:ns3="579f8234-1b3a-43c6-877d-00555ce149dc" xmlns:ns4="572f2fb1-3e62-48a4-be81-a1988ba65d82" targetNamespace="http://schemas.microsoft.com/office/2006/metadata/properties" ma:root="true" ma:fieldsID="78ec9683b8a6f539b6f0c2f065e1fd75" ns2:_="" ns3:_="" ns4:_="">
    <xsd:import namespace="20434CEC-F224-445D-89C8-DA7D5882575D"/>
    <xsd:import namespace="579f8234-1b3a-43c6-877d-00555ce149dc"/>
    <xsd:import namespace="572f2fb1-3e62-48a4-be81-a1988ba65d82"/>
    <xsd:element name="properties">
      <xsd:complexType>
        <xsd:sequence>
          <xsd:element name="documentManagement">
            <xsd:complexType>
              <xsd:all>
                <xsd:element ref="ns2:SomfyTagsTaxHTField" minOccurs="0"/>
                <xsd:element ref="ns2:SomfyDocumentTypeTaxHTField" minOccurs="0"/>
                <xsd:element ref="ns3:SomfySite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3:SharedWithUsers" minOccurs="0"/>
                <xsd:element ref="ns3:SharedWithDetail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34CEC-F224-445D-89C8-DA7D5882575D" elementFormDefault="qualified">
    <xsd:import namespace="http://schemas.microsoft.com/office/2006/documentManagement/types"/>
    <xsd:import namespace="http://schemas.microsoft.com/office/infopath/2007/PartnerControls"/>
    <xsd:element name="SomfyTagsTaxHTField" ma:index="8" nillable="true" ma:taxonomy="true" ma:internalName="SomfyTagsTaxHTField" ma:taxonomyFieldName="SomfyTags" ma:displayName="Tags" ma:fieldId="{8b81c89c-6d4b-4a9e-bfe4-626fe045d6df}" ma:taxonomyMulti="true" ma:sspId="4560a912-820e-4fa3-9fe9-00a4a9064378" ma:termSetId="3ac6d041-c917-422f-9282-66ea33c5c43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omfyDocumentTypeTaxHTField" ma:index="10" nillable="true" ma:taxonomy="true" ma:internalName="SomfyDocumentTypeTaxHTField" ma:taxonomyFieldName="SomfyDocumentType" ma:displayName="Document Type" ma:fieldId="{809ca003-ebd1-4854-a594-2d312d6d6983}" ma:sspId="4560a912-820e-4fa3-9fe9-00a4a9064378" ma:termSetId="8b5d468f-06c9-4f1d-a6b4-0e5e089ccb37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f8234-1b3a-43c6-877d-00555ce149dc" elementFormDefault="qualified">
    <xsd:import namespace="http://schemas.microsoft.com/office/2006/documentManagement/types"/>
    <xsd:import namespace="http://schemas.microsoft.com/office/infopath/2007/PartnerControls"/>
    <xsd:element name="SomfySite" ma:index="12" nillable="true" ma:displayName="Site" ma:hidden="true" ma:internalName="SomfySite">
      <xsd:simpleType>
        <xsd:restriction base="dms:Text">
          <xsd:maxLength value="255"/>
        </xsd:restriction>
      </xsd:simpleType>
    </xsd:element>
    <xsd:element name="TaxCatchAll" ma:index="13" nillable="true" ma:displayName="Taxonomy Catch All Column" ma:description="" ma:hidden="true" ma:list="{4b62be17-7237-4d73-8643-1aaf087bd901}" ma:internalName="TaxCatchAll" ma:showField="CatchAllData" ma:web="579f8234-1b3a-43c6-877d-00555ce149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f2fb1-3e62-48a4-be81-a1988ba65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20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2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4560a912-820e-4fa3-9fe9-00a4a90643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E45634-7E39-4FC7-BB79-EA3EFA1F7225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579f8234-1b3a-43c6-877d-00555ce149dc"/>
    <ds:schemaRef ds:uri="572f2fb1-3e62-48a4-be81-a1988ba65d82"/>
    <ds:schemaRef ds:uri="http://schemas.microsoft.com/office/infopath/2007/PartnerControls"/>
    <ds:schemaRef ds:uri="http://schemas.openxmlformats.org/package/2006/metadata/core-properties"/>
    <ds:schemaRef ds:uri="20434CEC-F224-445D-89C8-DA7D5882575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7B57562-2907-4673-BEC3-A0871818B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0CBEBB-66F8-457C-86B2-9939B6C7C2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434CEC-F224-445D-89C8-DA7D5882575D"/>
    <ds:schemaRef ds:uri="579f8234-1b3a-43c6-877d-00555ce149dc"/>
    <ds:schemaRef ds:uri="572f2fb1-3e62-48a4-be81-a1988ba65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Customer Details</vt:lpstr>
      <vt:lpstr>Contact Information</vt:lpstr>
      <vt:lpstr>Motors</vt:lpstr>
      <vt:lpstr>Electronics</vt:lpstr>
      <vt:lpstr>Accessories&amp;Sundry</vt:lpstr>
      <vt:lpstr>Curtains</vt:lpstr>
      <vt:lpstr>Terms and Conditions</vt:lpstr>
      <vt:lpstr>'Accessories&amp;Sundry'!Print_Titles</vt:lpstr>
      <vt:lpstr>Curtains!Print_Titles</vt:lpstr>
      <vt:lpstr>Motors!Print_Titles</vt:lpstr>
    </vt:vector>
  </TitlesOfParts>
  <Manager/>
  <Company>Somfy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de Salis</dc:creator>
  <cp:keywords/>
  <dc:description/>
  <cp:lastModifiedBy>LADU, Mary</cp:lastModifiedBy>
  <cp:revision/>
  <cp:lastPrinted>2025-11-13T00:19:25Z</cp:lastPrinted>
  <dcterms:created xsi:type="dcterms:W3CDTF">2008-06-04T06:17:32Z</dcterms:created>
  <dcterms:modified xsi:type="dcterms:W3CDTF">2026-07-09T23:11:16Z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0x010100E9198A4C9DBE41DC9E4CEB39D1D3D20B0074935880EEDB144294C77AAF0306DF37</vt:lpwstr>
  </property>
  <property fmtid="{D5CDD505-2E9C-101B-9397-08002B2CF9AE}" pid="3" name="SomfyTags">
    <vt:lpwstr/>
  </property>
  <property fmtid="{D5CDD505-2E9C-101B-9397-08002B2CF9AE}" pid="4" name="Order">
    <vt:r8>100</vt:r8>
  </property>
  <property fmtid="{D5CDD505-2E9C-101B-9397-08002B2CF9AE}" pid="5" name="SomfyDocumentType">
    <vt:lpwstr/>
  </property>
  <property fmtid="{D5CDD505-2E9C-101B-9397-08002B2CF9AE}" pid="6" name="MSIP_Label_afcb221a-6e97-4d92-b656-ecf531a71c86_Enabled">
    <vt:lpwstr>true</vt:lpwstr>
  </property>
  <property fmtid="{D5CDD505-2E9C-101B-9397-08002B2CF9AE}" pid="7" name="MSIP_Label_afcb221a-6e97-4d92-b656-ecf531a71c86_SetDate">
    <vt:lpwstr>2019-07-26T03:35:02Z</vt:lpwstr>
  </property>
  <property fmtid="{D5CDD505-2E9C-101B-9397-08002B2CF9AE}" pid="8" name="MSIP_Label_afcb221a-6e97-4d92-b656-ecf531a71c86_Method">
    <vt:lpwstr>Standard</vt:lpwstr>
  </property>
  <property fmtid="{D5CDD505-2E9C-101B-9397-08002B2CF9AE}" pid="9" name="MSIP_Label_afcb221a-6e97-4d92-b656-ecf531a71c86_Name">
    <vt:lpwstr>General</vt:lpwstr>
  </property>
  <property fmtid="{D5CDD505-2E9C-101B-9397-08002B2CF9AE}" pid="10" name="MSIP_Label_afcb221a-6e97-4d92-b656-ecf531a71c86_SiteId">
    <vt:lpwstr>6f2633ea-c60d-4a07-be1c-b5cd19f27133</vt:lpwstr>
  </property>
  <property fmtid="{D5CDD505-2E9C-101B-9397-08002B2CF9AE}" pid="11" name="MSIP_Label_afcb221a-6e97-4d92-b656-ecf531a71c86_ActionId">
    <vt:lpwstr>e3084ce8-5cef-4d39-ba2c-000046757716</vt:lpwstr>
  </property>
  <property fmtid="{D5CDD505-2E9C-101B-9397-08002B2CF9AE}" pid="12" name="MediaServiceImageTags">
    <vt:lpwstr/>
  </property>
</Properties>
</file>